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tabRatio="824" activeTab="2"/>
  </bookViews>
  <sheets>
    <sheet name="Ведомственная структура" sheetId="1" r:id="rId1"/>
    <sheet name="Распред. по разделам, подр" sheetId="2" r:id="rId2"/>
    <sheet name="Распред. по мун.прогр" sheetId="3" r:id="rId3"/>
  </sheets>
  <definedNames>
    <definedName name="_xlnm._FilterDatabase" localSheetId="0" hidden="1">'Ведомственная структура'!$A$9:$L$1093</definedName>
    <definedName name="_xlnm._FilterDatabase" localSheetId="2" hidden="1">'Распред. по мун.прогр'!$A$8:$C$673</definedName>
    <definedName name="_xlnm._FilterDatabase" localSheetId="1" hidden="1">'Распред. по разделам, подр'!$A$9:$E$1041</definedName>
    <definedName name="_xlnm.Print_Area" localSheetId="0">'Ведомственная структура'!$A$1:$I$1095</definedName>
    <definedName name="_xlnm.Print_Area" localSheetId="2">'Распред. по мун.прогр'!$A$1:$F$676</definedName>
    <definedName name="_xlnm.Print_Area" localSheetId="1">'Распред. по разделам, подр'!$A$1:$H$1043</definedName>
  </definedNames>
  <calcPr fullCalcOnLoad="1"/>
</workbook>
</file>

<file path=xl/sharedStrings.xml><?xml version="1.0" encoding="utf-8"?>
<sst xmlns="http://schemas.openxmlformats.org/spreadsheetml/2006/main" count="11940" uniqueCount="738">
  <si>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</si>
  <si>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</si>
  <si>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</si>
  <si>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</si>
  <si>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</si>
  <si>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</si>
  <si>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</si>
  <si>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</si>
  <si>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</si>
  <si>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</si>
  <si>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</si>
  <si>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Организация временной занятости несовершеннолетних в возрасте 14-17 лет в период летних каникул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</si>
  <si>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</si>
  <si>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</si>
  <si>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</si>
  <si>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</si>
  <si>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</si>
  <si>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</si>
  <si>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</si>
  <si>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</si>
  <si>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</si>
  <si>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</si>
  <si>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</si>
  <si>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</si>
  <si>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</si>
  <si>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</si>
  <si>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</si>
  <si>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</si>
  <si>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</si>
  <si>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</si>
  <si>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</si>
  <si>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</si>
  <si>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</si>
  <si>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</si>
  <si>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</si>
  <si>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</si>
  <si>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</si>
  <si>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</si>
  <si>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</si>
  <si>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</si>
  <si>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</si>
  <si>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</si>
  <si>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</si>
  <si>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</si>
  <si>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</si>
  <si>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</si>
  <si>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75 1 00 00000</t>
  </si>
  <si>
    <t>84 0 00 00000</t>
  </si>
  <si>
    <t>84 1 01 00000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</si>
  <si>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</si>
  <si>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</si>
  <si>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</si>
  <si>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</si>
  <si>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</si>
  <si>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</si>
  <si>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</si>
  <si>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</si>
  <si>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</si>
  <si>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</si>
  <si>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района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</si>
  <si>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</si>
  <si>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</si>
  <si>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</si>
  <si>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</si>
  <si>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</si>
  <si>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</si>
  <si>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</si>
  <si>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</si>
  <si>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</si>
  <si>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</si>
  <si>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</si>
  <si>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</si>
  <si>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</si>
  <si>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</si>
  <si>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</si>
  <si>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</si>
  <si>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</si>
  <si>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</si>
  <si>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</si>
  <si>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</si>
  <si>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</si>
  <si>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</si>
  <si>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</si>
  <si>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</si>
  <si>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</si>
  <si>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</si>
  <si>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</si>
  <si>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</si>
  <si>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</si>
  <si>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</si>
  <si>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</si>
  <si>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</si>
  <si>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</si>
  <si>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</si>
  <si>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</si>
  <si>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</si>
  <si>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</si>
  <si>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</si>
  <si>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</si>
  <si>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</si>
  <si>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</si>
  <si>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</si>
  <si>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</si>
  <si>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</si>
  <si>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</si>
  <si>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Основное мероприятие "Оказание услуг по рыночной оценке земельных участков и объектов недвижимости и прав на них"</t>
  </si>
  <si>
    <t>Другие  вопросы в области национальной экономики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</si>
  <si>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</si>
  <si>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</si>
  <si>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</si>
  <si>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</si>
  <si>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</si>
  <si>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</si>
  <si>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</si>
  <si>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</si>
  <si>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</si>
  <si>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</si>
  <si>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</si>
  <si>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</si>
  <si>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</si>
  <si>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</si>
  <si>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</si>
  <si>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</si>
  <si>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</si>
  <si>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</si>
  <si>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</si>
  <si>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</si>
  <si>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</si>
  <si>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</si>
  <si>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</si>
  <si>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</si>
  <si>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</si>
  <si>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</si>
  <si>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</si>
  <si>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</si>
  <si>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</si>
  <si>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</si>
  <si>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</si>
  <si>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</si>
  <si>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</si>
  <si>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71 2 06 00000</t>
  </si>
  <si>
    <t>71 2 06 71800</t>
  </si>
  <si>
    <t>Обеспечение повышения оплаты труда отдельным категориям работников бюджетной сферы</t>
  </si>
  <si>
    <t>71 2 06 S1800</t>
  </si>
  <si>
    <t>Обеспечение повышения оплаты труда отдельным категориям работников бюджетной сферы за счет средств местного бюджета</t>
  </si>
  <si>
    <t>72 1 03 71800</t>
  </si>
  <si>
    <t>72 1 03 00000</t>
  </si>
  <si>
    <t>72 1 03 S1800</t>
  </si>
  <si>
    <t>Основное мероприятие "Поддержка муниципальных учреждений и их работников"</t>
  </si>
  <si>
    <t>72 3 00 00000</t>
  </si>
  <si>
    <t xml:space="preserve">72 3 01 00000 </t>
  </si>
  <si>
    <t xml:space="preserve">72 3 01 71800 </t>
  </si>
  <si>
    <t>Основное мероприятие "Оказание финансовой поддержки бюджетам муниципальных образований Марксовского муниципального района"</t>
  </si>
  <si>
    <t xml:space="preserve">Обеспечение повышения оплаты труда отдельным категориям работников бюджетной сферы </t>
  </si>
  <si>
    <t>75 2 04 00000</t>
  </si>
  <si>
    <t>75 2 04 М0000</t>
  </si>
  <si>
    <t>Основное мероприятие "Формирование инвестиционного имиджа"</t>
  </si>
  <si>
    <t>72 1 02 00000</t>
  </si>
  <si>
    <t>72 1 02 М0000</t>
  </si>
  <si>
    <t>Обеспечение жильем молодых семей в рамках федеральной целевой программы "Жилище" на 2015-2020 годы</t>
  </si>
  <si>
    <t>72 2 04 L5191</t>
  </si>
  <si>
    <t>ведомствен</t>
  </si>
  <si>
    <t>80 0 00 00000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</si>
  <si>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</si>
  <si>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80 1 01 00000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</si>
  <si>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</si>
  <si>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80 1 02 00000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</si>
  <si>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</si>
  <si>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80 1 04 00000</t>
  </si>
  <si>
    <t>Коммунальное хозяйство</t>
  </si>
  <si>
    <t>Сумма на 2018 год           (тыс. руб.)</t>
  </si>
  <si>
    <t>Сумма на 2019 год           (тыс. руб.)</t>
  </si>
  <si>
    <t>Сумма на 2020 год           (тыс. руб.)</t>
  </si>
  <si>
    <t>7</t>
  </si>
  <si>
    <t>8</t>
  </si>
  <si>
    <t xml:space="preserve">Сумма   на 2018 год (тыс. руб.) </t>
  </si>
  <si>
    <t xml:space="preserve">Сумма  на 2019 год  (тыс. руб.) </t>
  </si>
  <si>
    <t xml:space="preserve">Сумма на 2020 год   (тыс. руб.) </t>
  </si>
  <si>
    <t>Муниципальная программа "Развитие муниципальной службы в администрации Марксовского муниципального района на 2018-2020 годы"</t>
  </si>
  <si>
    <t>Муниципальная программа "Профилактика правонарушений и комплексные меры противодействия злоупотреблению наркотиками и их незаконному обороту в Марксовском муниципальном районе Саратовской области на 2018-2020 годы"</t>
  </si>
  <si>
    <t>Подпрограмма "Профилактика правонарушений в Марксовском муниципальном районе Саратовской области на 2018-2020 годы"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</si>
  <si>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2018-2020 годы"</t>
  </si>
  <si>
    <t>77 1 03 00000</t>
  </si>
  <si>
    <t>77 1 03 М0000</t>
  </si>
  <si>
    <t>77 2 03 00000</t>
  </si>
  <si>
    <t>77 2 02 02120</t>
  </si>
  <si>
    <t>77 2 03 М0000</t>
  </si>
  <si>
    <t>Муниципальная программа "Социальная поддержка отдельных категорий граждан" на 2018-2020 годы"</t>
  </si>
  <si>
    <t>Основное мероприятие "Организация работы группы советников при главе Марксовского муниципального района"</t>
  </si>
  <si>
    <t>Муниципальная программа "Противодействие коррупции в Марксовском муниципальном районе на 2018-2020 годы"</t>
  </si>
  <si>
    <t>Муниципальная программа "Развитие конкурентоспособной экономики в Марксовском муниципальном районе Саратовской области на 2018-2020 годы"</t>
  </si>
  <si>
    <t>Подпрограмма "Развитие малого и среднего предпринимательства в Марксовском муниципальном районе на 2018-2020 годы"</t>
  </si>
  <si>
    <t>Подпрограмма "Повышение инвестиционной привлекательности Марксовского муниципального района на 2018-2020 годы"</t>
  </si>
  <si>
    <t>Муниципальная программа "Развитие транспортной системы в Марксовском муниципальном районе на 2018-2020 годы"</t>
  </si>
  <si>
    <t>Муниципальная программа "Управление земельно-имущественными ресурсами Марксовского муниципального района Саратовской области на 2018-2020 годы"</t>
  </si>
  <si>
    <t>Муниципальная программа "Управление земельно - имущественными ресурсами Марксовского муниципального района Саратовской области на 2018-2020 годы"</t>
  </si>
  <si>
    <t>Муниципальная программа "Управление земельно - имущественными ресурсами Марксовского муниципального района Саратовской области на 2018-2020 годы""</t>
  </si>
  <si>
    <t>Муниципальная программа "Градостроительное планирование развития территорий и поселений Марксовского района на 2018-2020 годы"</t>
  </si>
  <si>
    <t>80 1 01 М0000</t>
  </si>
  <si>
    <t>80 1 02 М0000</t>
  </si>
  <si>
    <t>Основное мероприятие "Внесение изменений в схему территориального планирования Марксовского муниципального района Саратовской области"</t>
  </si>
  <si>
    <t>80 1 03 00000</t>
  </si>
  <si>
    <t>80 1 03 М0000</t>
  </si>
  <si>
    <t>80 1 04 М0000</t>
  </si>
  <si>
    <t>Муниципальная программа «Развитие физической культуры, спорта, организация отдыха и оздоровления детей в загородных оздоровительных лагерях Марксовского муниципального района на 2018-2020 годы»</t>
  </si>
  <si>
    <t>Подпрограмма «Организация отдыха и оздоровления детей в загородных оздоровительных лагерях Марксовского муниципального района на 2018-2020 годы»</t>
  </si>
  <si>
    <t>Подпрограмма «Развитие физической культуры и спорта в Марксовском муниципальном района на 2018-2020 годы»</t>
  </si>
  <si>
    <t>Муниципальная программа "Информационное общество на 2018-2020 годы"</t>
  </si>
  <si>
    <t>Молодежная политика и оздоровление детей</t>
  </si>
  <si>
    <t>87 0 00 00000</t>
  </si>
  <si>
    <t>Муниципальная программа «Развитие молодежной политики  и туризма Марксовского муниципального района на 2018-2020 годы»</t>
  </si>
  <si>
    <t>87 1 00 00000</t>
  </si>
  <si>
    <t>Подпрограмма 1 «Развитие молодежной политики Марксовского муниципального района на 2018 – 2020 годы»</t>
  </si>
  <si>
    <t>Основное мероприятие "Проведение мероприятий, направленных на развитие молодежной политики в Марксовском муниципальном районе"</t>
  </si>
  <si>
    <t>87 1 01 00000</t>
  </si>
  <si>
    <t>87 1 01 М0000</t>
  </si>
  <si>
    <t>87 2 00 00000</t>
  </si>
  <si>
    <t>Подпрограмма 2 «Развитие туризма на территории Марксовского муниципального района на 2018 – 2020 годы»</t>
  </si>
  <si>
    <t>Основное мероприятие "Рекламно-информационная деятельность в сфере туризма, направленная на формирование положительного туристского имиджа Марксовского муниципального района"</t>
  </si>
  <si>
    <t>87 2 02 00000</t>
  </si>
  <si>
    <t>87 2 02 М0000</t>
  </si>
  <si>
    <t>87 2 03 00000</t>
  </si>
  <si>
    <t>87 2 03 М0000</t>
  </si>
  <si>
    <t>Основное мероприятие "Организация и проведение мероприятий туристической направленности на территории Марксовского муниципального района"</t>
  </si>
  <si>
    <t>Другие вопросы в области культуры, кинематографии</t>
  </si>
  <si>
    <t>85 0 00 00000</t>
  </si>
  <si>
    <t>Муниципальная программа «Сохранение объектов культурного наследия Марксовского муниципального района на 2018-2020 годы»</t>
  </si>
  <si>
    <t>85 1 01 00000</t>
  </si>
  <si>
    <t>Основное мероприятие "Организационно-правовые меры по оформлению объектов культурного наследия"</t>
  </si>
  <si>
    <t>85 1 01 М0000</t>
  </si>
  <si>
    <t>86 0 00 00000</t>
  </si>
  <si>
    <t>86 1 04 00000</t>
  </si>
  <si>
    <t>86 1 04 М0000</t>
  </si>
  <si>
    <t>86 1 05 М0000</t>
  </si>
  <si>
    <t>Основное мероприятие "Усиление антитеррористической защищенности объектов"</t>
  </si>
  <si>
    <t>86 1 05 00000</t>
  </si>
  <si>
    <t>78 5 01 М0000</t>
  </si>
  <si>
    <t>78 5 00 00000</t>
  </si>
  <si>
    <t>78 5 01 00000</t>
  </si>
  <si>
    <t>Подпрограмма "Доступная среда"</t>
  </si>
  <si>
    <t>Основное мероприятие "Повышение уровня доступности объектов социальной и транспортной  инфраструктуры для инвалидов и других маломобильных групп населения"</t>
  </si>
  <si>
    <t>Муниципальная программа "Развитие образования Марксовского муниципального района на 2018-2020 годы"</t>
  </si>
  <si>
    <t>72 2 05 00000</t>
  </si>
  <si>
    <t>72 2 05 04100</t>
  </si>
  <si>
    <t>72 2 06 М0000</t>
  </si>
  <si>
    <t>72 2 07 00000</t>
  </si>
  <si>
    <t>72 2 07 71800</t>
  </si>
  <si>
    <t>72 2 07 S1800</t>
  </si>
  <si>
    <t>69 3 00 08100</t>
  </si>
  <si>
    <t xml:space="preserve">Внепрограммые мероприятия в области дорожного хозяйства </t>
  </si>
  <si>
    <t>Муниципальная программа "Развитие культуры на территории  Марксовского муниципального района Саратовской области на 2018-2020 годы"</t>
  </si>
  <si>
    <t>Подпрограмма "Поддержка муниципальных образований Марксовского муниципального района в сфере культуры" на 2018 год</t>
  </si>
  <si>
    <t>Подпрограмма "Сохранение и развитие дополнительного образования в сфере культуры и искусства Марксовского района на 2018-2020 годы"</t>
  </si>
  <si>
    <t>Подпрограмма "Сохранение и развитие библиотечной и культурно-досуговой деятельности на 2018-2020 годы"</t>
  </si>
  <si>
    <t>Муниципальная программа "Развитие культуры на территории Марксовского муниципального района Саратовской области на 2018-2020 годы"</t>
  </si>
  <si>
    <t>Основное мероприятие "Информационно-методическое обеспечение профилактики правонарушений"</t>
  </si>
  <si>
    <t xml:space="preserve">Внепрограммные мероприятия в области дорожного хозяйства </t>
  </si>
  <si>
    <t>всего</t>
  </si>
  <si>
    <t>непрогр</t>
  </si>
  <si>
    <t>Ведомственная структура расходов бюджета муниципального района на 2018 год и на плановый период 2019 и 2020 годов</t>
  </si>
  <si>
    <t xml:space="preserve">по разделам, подразделам, целевым статьям (муниципальным программам и внепрограммным направлениям деятельности), группам и подгруппам видов расходов классификации расходов бюджета на 2018 год и на плановый период 2019 и 2020 годов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</si>
  <si>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 и на плановый период 2019 и 2020 годов</t>
  </si>
  <si>
    <t>66 1 00 66400</t>
  </si>
  <si>
    <t>Межбюджетные трансферты, передаваемые бюджетам сельских поселений на осуществление органами местного самоуправления полномочий на погашение кредиторской задолженности за выполненные в 2017 году работы по утверждению генеральных планов поселения, правил землепользования и застройки, утверждению местных нормативов градостроительного проектирования  в соответствии с заключенными соглашениями</t>
  </si>
  <si>
    <t xml:space="preserve"> </t>
  </si>
  <si>
    <t>71 2 06 72300</t>
  </si>
  <si>
    <t>Обеспечение повышения оплаты труда некоторых категорий работников муниципальных учреждений</t>
  </si>
  <si>
    <t>Обеспечение повышения оплаты труда некоторых категорий работников муниципальных учреждений за счет средств местного бюджета</t>
  </si>
  <si>
    <t>71 2 06 S2300</t>
  </si>
  <si>
    <t>Основное мероприятие "Повышение оплаты труда некоторых категорий работников муниципальных учреждений"</t>
  </si>
  <si>
    <t>73 1 04 00000</t>
  </si>
  <si>
    <t>73 1 04 72300</t>
  </si>
  <si>
    <t>73 1 04 S2300</t>
  </si>
  <si>
    <t>71 1 06 72300</t>
  </si>
  <si>
    <t>71 1 06 S2300</t>
  </si>
  <si>
    <t>71 1 06 00000</t>
  </si>
  <si>
    <t>Основное мероприятие "Обеспечение повышения оплаты труда некоторых категорий работников муниципальных учреждений"</t>
  </si>
  <si>
    <t>Расходы за счет субсидий из областного бюджета</t>
  </si>
  <si>
    <t>60 4 00 00000</t>
  </si>
  <si>
    <t>72 1 03 72300</t>
  </si>
  <si>
    <t>72 1 03 S2300</t>
  </si>
  <si>
    <t>72 2 07 72300</t>
  </si>
  <si>
    <t>72 2 07 S2300</t>
  </si>
  <si>
    <t>73 2 02 00000</t>
  </si>
  <si>
    <t>73 2 02 72300</t>
  </si>
  <si>
    <t>73 2 02 S2300</t>
  </si>
  <si>
    <t>71 2 03 L0970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</si>
  <si>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</si>
  <si>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Погашение кредиторской задолженности прошлых лет по мероприятиям, в том числе по программным мероприятиям, за счет неиспользованного остатка средств муниципального дорожного фонда</t>
  </si>
  <si>
    <t xml:space="preserve">Секретарь Собрания Марксовского муниципального района                                                      </t>
  </si>
  <si>
    <t>69 1 00 Д9400</t>
  </si>
  <si>
    <t>84 1 01 D7300</t>
  </si>
  <si>
    <t>84 1 01 S7300</t>
  </si>
  <si>
    <t>71 2 07 00000</t>
  </si>
  <si>
    <t>71 2 07 72300</t>
  </si>
  <si>
    <t>71 2 07 S2300</t>
  </si>
  <si>
    <t>Обеспечение повышения оплаты труда некоторых категорий работников казенных учреждений за счет средств местного бюджета</t>
  </si>
  <si>
    <t>Обеспечение повышения оплаты труда некоторых категорий работников казенных учреждений</t>
  </si>
  <si>
    <t>Обеспечение повышения  оплаты труда некоторых категорий работников казенных учреждений</t>
  </si>
  <si>
    <t>Муниципальная программа "Развитие  образования Марксовского муниципального района на 2018-2020 годы"</t>
  </si>
  <si>
    <t>Поддержка районных печатных средств массовой информации</t>
  </si>
  <si>
    <t>Расходы за счет иных межбюджетных трансфертов из областного бюджета</t>
  </si>
  <si>
    <t>60 6 00 00000</t>
  </si>
  <si>
    <t>60 6 00 78600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</si>
  <si>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</si>
  <si>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60 1 00 00000</t>
  </si>
  <si>
    <t>60 1 00 51200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</si>
  <si>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</si>
  <si>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</si>
  <si>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полномочий органов местного самоуправления в области энергосбережения и повышения энергетической эффективности</t>
  </si>
  <si>
    <t>71 2 03 78500</t>
  </si>
  <si>
    <t>Подключение муниципальных общедоступных библиотек к информациооно-телекоммуникационной сети "Интернет" и развитие библиотечного дела с учетом задачи расширения информационных технологий и оцифровки</t>
  </si>
  <si>
    <t>Муниципальная программа "Повышение оплаты труда некоторых категорий работников муниципальных учреждений, находящихся в ведении органов местного самоуправления Марксовского муниципального района на 2018-2020 годы"</t>
  </si>
  <si>
    <t>88 0 00 00000</t>
  </si>
  <si>
    <t>88 1 00 00000</t>
  </si>
  <si>
    <t>88 1 01 00000</t>
  </si>
  <si>
    <t>88 1 01 72300</t>
  </si>
  <si>
    <t>88 1 01 S2300</t>
  </si>
  <si>
    <t>78 1 01 L4970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</si>
  <si>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</si>
  <si>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78 3 00 00000</t>
  </si>
  <si>
    <t>Подпрограмма "Энергосбережение и повышение энергетической эффективности Марксовского муниципального района на период до 2020 года"</t>
  </si>
  <si>
    <t>Муниципальная программа "Развитие жилищно-коммунальной инфраструктуры   Марксовского муниципального района на 2015-2020 годы""</t>
  </si>
  <si>
    <t>Капитальный ремонт, ремонт и содержание автомобильных дорог общего пользования местного значения за счет средств муниципального дорожного фонда</t>
  </si>
  <si>
    <t>расходы по исполнительным листам</t>
  </si>
  <si>
    <t>72 2 06 L5193</t>
  </si>
  <si>
    <t xml:space="preserve"> Комплектование книжных фондов библиотек  за счет средств местного бюджета</t>
  </si>
  <si>
    <t>73 1 03 79200</t>
  </si>
  <si>
    <t>Обеспечение надлежащего осуществления полномочий по решению вопросов местного значения</t>
  </si>
  <si>
    <t>71 2 03 79200</t>
  </si>
  <si>
    <t>71 1 03 79200</t>
  </si>
  <si>
    <t>Муниципальная программа «Профилактика терроризма и экстремизма в Марксовском муниципальном районе на 2018-2020 годы »</t>
  </si>
  <si>
    <t>Муниципальная программа "Профилактика терроризма и экстремизма в Марксовском муниципальном районе на 2018-2020 годы"</t>
  </si>
  <si>
    <t>71 1 03 78500</t>
  </si>
  <si>
    <t>Осуществление расходов стимулирующего (поощрительного) характера</t>
  </si>
  <si>
    <t>Водные ресурсы</t>
  </si>
  <si>
    <t>Расходы за счет межбюджетных трансфертов из областного бюджета</t>
  </si>
  <si>
    <t>Осуществление расходов за счет средств, выделяемых из резервного фонда Правительства Саратовской области</t>
  </si>
  <si>
    <t>60 6 00 79990</t>
  </si>
  <si>
    <t>73 1 01 72200</t>
  </si>
  <si>
    <t>Реализация расходных обязательств, возникающих при выполнении полномочий по решению вопросов местного значения</t>
  </si>
  <si>
    <t>71 1 01 72200</t>
  </si>
  <si>
    <t>71 2 01 72200</t>
  </si>
  <si>
    <t>71 2 04 72200</t>
  </si>
  <si>
    <t>60 4 00 72200</t>
  </si>
  <si>
    <t xml:space="preserve">       </t>
  </si>
  <si>
    <t>Осуществление расходов за счет средств,выделяемых из резервного фонда Правительства Саратовской области</t>
  </si>
  <si>
    <t>60 6 00 78А00</t>
  </si>
  <si>
    <t>84 1 02 D7900</t>
  </si>
  <si>
    <t>Приобретение дорожно-эксплутационной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</si>
  <si>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Приобретение дорожно-эксплутационной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муниципального дорожного фонда</t>
  </si>
  <si>
    <t>84 1 02 S7900</t>
  </si>
  <si>
    <t>84 1 02 00000</t>
  </si>
  <si>
    <t>Основное мероприятие "Приобретение дорожно-эксплутационной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значения"</t>
  </si>
  <si>
    <t>880</t>
  </si>
  <si>
    <t>78 3 01 00000</t>
  </si>
  <si>
    <t>78 3 01 М0000</t>
  </si>
  <si>
    <t>Основное мероприятие "Модернизация котельных в муниципальных образованиях"</t>
  </si>
  <si>
    <t>78 6 00 00000</t>
  </si>
  <si>
    <t>78 6 01 00000</t>
  </si>
  <si>
    <t>78 6 01 М0000</t>
  </si>
  <si>
    <t>Жилищное хозяйство</t>
  </si>
  <si>
    <t>Подпрограмма "Капитальный ремонт многовкартирных жилых домов, расположенных на территории муниципального образования город Маркс на 2018-2020 годы"</t>
  </si>
  <si>
    <t>Основное мероприятие "Капитальный ремонт многоквартирных жилых домов, расположенных на территории муниципального образования город Маркс"</t>
  </si>
  <si>
    <t>69 1 00 72200</t>
  </si>
  <si>
    <t>73 2 01 72200</t>
  </si>
  <si>
    <t>72 1 01 72200</t>
  </si>
  <si>
    <t>72 2 01 72200</t>
  </si>
  <si>
    <t>72 2 03 72200</t>
  </si>
  <si>
    <t>72 2 06 79200</t>
  </si>
  <si>
    <t>Сумма на 2018 год</t>
  </si>
  <si>
    <t>Сумма на 2019 год</t>
  </si>
  <si>
    <t>Сумма на 2020 год</t>
  </si>
  <si>
    <t>тыс. руб.</t>
  </si>
  <si>
    <t>Основное мероприятие "Цирковое искусство "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</si>
  <si>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</si>
  <si>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</si>
  <si>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71 1 01 0П100</t>
  </si>
  <si>
    <t>Организация питания в учреждениях дошкольного образования</t>
  </si>
  <si>
    <t>МП</t>
  </si>
  <si>
    <t xml:space="preserve">распределение по разделам </t>
  </si>
  <si>
    <t>71 2 02 76900</t>
  </si>
  <si>
    <t>Обеспечение функций центрального аппарата, осуществляющего полномочия  муниципального района</t>
  </si>
  <si>
    <t>Обеспечение функций центрального аппарата, 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</si>
  <si>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Основное мероприятие "Обеспечение правовых и организационных мероприятий, направленных на противодействие коррупции в Марксовском муниципальном районе"</t>
  </si>
  <si>
    <t>Межбюджетные трансферты, передаваемые бюджетам сельских поселений на осуществление дорожной деятельности за счет средств муниципального дорожного фонда района в соответствии с заключенными соглашениями</t>
  </si>
  <si>
    <t>Основное мероприятие "Организация отдыха  и оздоровления детей в загородных оздоровительных лагерях"</t>
  </si>
  <si>
    <t>Осуществление отдельных государственных полномочий по государственному  управлению охраной труда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</si>
  <si>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района»</t>
  </si>
  <si>
    <t>Обеспечение функций центрального аппарата, осуществляющего полномочия местной администрации муниципального образования город Маркс , являющегося административным центром Марксовского муниципального района</t>
  </si>
  <si>
    <t>66 1 00 66200</t>
  </si>
  <si>
    <t>6</t>
  </si>
  <si>
    <t>Топливно-энергетический комплекс</t>
  </si>
  <si>
    <t>Культура и кинематография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</si>
  <si>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</si>
  <si>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</si>
  <si>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Осуществление  деятельности по опеке и попечительству в отношении несовершеннолетних граждан в части расходов на 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</si>
  <si>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</si>
  <si>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</si>
  <si>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</si>
  <si>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</si>
  <si>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</si>
  <si>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</si>
  <si>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</si>
  <si>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</si>
  <si>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</si>
  <si>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</si>
  <si>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</si>
  <si>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</si>
  <si>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</si>
  <si>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</si>
  <si>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</si>
  <si>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</si>
  <si>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</si>
  <si>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</si>
  <si>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</si>
  <si>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</si>
  <si>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</si>
  <si>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</si>
  <si>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</si>
  <si>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</si>
  <si>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</si>
  <si>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</si>
  <si>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</si>
  <si>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</si>
  <si>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</si>
  <si>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</si>
  <si>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</si>
  <si>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</si>
  <si>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</si>
  <si>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</si>
  <si>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</si>
  <si>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</si>
  <si>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</si>
  <si>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</si>
  <si>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</si>
  <si>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</si>
  <si>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</si>
  <si>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</si>
  <si>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Осуществление органами местного самоуправления отдельных государственных полномочий по организации проведения мероприятий по отлову и содержанию безнадзорных животных</t>
  </si>
  <si>
    <t>В.А. Есин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</si>
  <si>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</si>
  <si>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района</t>
  </si>
  <si>
    <t>61 3 00 01300</t>
  </si>
  <si>
    <t>Муниципальная программа «Развитие сельского хозяйства в Марксовском муниципальном районе на 2015-2020 годы»</t>
  </si>
  <si>
    <t>81 0 00 00000</t>
  </si>
  <si>
    <t>Основное мероприятие «Техническая и технологическая модернизация, научно-инновационное развитие»</t>
  </si>
  <si>
    <t>81 1 04 00000</t>
  </si>
  <si>
    <t>81 1 04 M0000</t>
  </si>
  <si>
    <t>81 1 04 М0000</t>
  </si>
  <si>
    <t>Основное мероприятие «Информационная, методологическая и организационная поддержка малого и среднего предпринимательства»</t>
  </si>
  <si>
    <t>75 1 03 00000</t>
  </si>
  <si>
    <t>75 1 03 M0000</t>
  </si>
  <si>
    <t>75 1 03 М0000</t>
  </si>
  <si>
    <t>78 2 00 00000</t>
  </si>
  <si>
    <t>78 2 01 00000</t>
  </si>
  <si>
    <t>78 2 01 M0000</t>
  </si>
  <si>
    <t>Подпрограмма "Повышение качества водоснабжения и водоотведения на период до 2020 года"</t>
  </si>
  <si>
    <t>Основное мероприятие "Реконструкция и модернизация, капитальный ремонт объектов водоснабжения и водоотведения"</t>
  </si>
  <si>
    <t>78 2 01 М0000</t>
  </si>
  <si>
    <t>Основное мероприятие "Профилактика правонарушений, направленная на активизацию борьбы с наркоманией в масштабах муниципального района"</t>
  </si>
  <si>
    <t>71 1 03 00000</t>
  </si>
  <si>
    <t>71 1 03 M0000</t>
  </si>
  <si>
    <t>Основное мероприятие "Укрепление материально-технической базы и проведение ремонтных работ в учреждениях дошкольного образования"</t>
  </si>
  <si>
    <t>71 1 03 М0000</t>
  </si>
  <si>
    <t>Дополнительное образование детей</t>
  </si>
  <si>
    <t>Основное мероприятие "Укрепление материально-технической базы и проведение ремонтных работ"</t>
  </si>
  <si>
    <t>Основное мероприятие "Организация питания, горячего питания в учреждениях общего образования</t>
  </si>
  <si>
    <t xml:space="preserve">Молодежная политика </t>
  </si>
  <si>
    <t>Обслуживание  государственного внутреннего и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</si>
  <si>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</si>
  <si>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 xml:space="preserve">Молодёжная политика 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</si>
  <si>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</si>
  <si>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</si>
  <si>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</si>
  <si>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</si>
  <si>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</si>
  <si>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</si>
  <si>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</si>
  <si>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Представление межбюджетных трансфертов</t>
  </si>
  <si>
    <t xml:space="preserve">01 </t>
  </si>
  <si>
    <t>Подпрограмма "Обеспечение жилыми помещениями  молодых семей  Марксовского муниципального района"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</si>
  <si>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</si>
  <si>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</si>
  <si>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</si>
  <si>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</si>
  <si>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</si>
  <si>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</si>
  <si>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</si>
  <si>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</si>
  <si>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</si>
  <si>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</si>
  <si>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</si>
  <si>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</si>
  <si>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</si>
  <si>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</si>
  <si>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</si>
  <si>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</si>
  <si>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</si>
  <si>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</si>
  <si>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</si>
  <si>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</si>
  <si>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</si>
  <si>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</si>
  <si>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</si>
  <si>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</si>
  <si>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</si>
  <si>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</si>
  <si>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</si>
  <si>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</si>
  <si>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</si>
  <si>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</si>
  <si>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</si>
  <si>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</si>
  <si>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</si>
  <si>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</si>
  <si>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</si>
  <si>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</si>
  <si>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</si>
  <si>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</si>
  <si>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</si>
  <si>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</si>
  <si>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</si>
  <si>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</si>
  <si>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</si>
  <si>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</si>
  <si>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</si>
  <si>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</si>
  <si>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</si>
  <si>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</si>
  <si>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</si>
  <si>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</si>
  <si>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</si>
  <si>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</si>
  <si>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</si>
  <si>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</si>
  <si>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</si>
  <si>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</si>
  <si>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</si>
  <si>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</si>
  <si>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</si>
  <si>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</si>
  <si>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</si>
  <si>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</si>
  <si>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</si>
  <si>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</si>
  <si>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</si>
  <si>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</si>
  <si>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</si>
  <si>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</si>
  <si>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</si>
  <si>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</si>
  <si>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</si>
  <si>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</si>
  <si>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</si>
  <si>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</si>
  <si>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</si>
  <si>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</si>
  <si>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</si>
  <si>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</si>
  <si>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</si>
  <si>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</si>
  <si>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</si>
  <si>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</si>
  <si>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</si>
  <si>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</si>
  <si>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</si>
  <si>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</si>
  <si>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</si>
  <si>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</si>
  <si>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</si>
  <si>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</si>
  <si>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73 1 03 00000</t>
  </si>
  <si>
    <t>73 1 03 М0000</t>
  </si>
  <si>
    <t>Марксовского муниципального района</t>
  </si>
  <si>
    <t>Осуществление органами местного самоуправления переданных государственных полномочий за счет субвенций областного бюджета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</si>
  <si>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</si>
  <si>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</si>
  <si>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</si>
  <si>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</si>
  <si>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</si>
  <si>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</si>
  <si>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</si>
  <si>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630</t>
  </si>
  <si>
    <t>Обеспечение деятельности представительного органа местного самоуправления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</si>
  <si>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</si>
  <si>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</si>
  <si>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</si>
  <si>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</si>
  <si>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</si>
  <si>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</si>
  <si>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</si>
  <si>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</si>
  <si>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</si>
  <si>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</si>
  <si>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</si>
  <si>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</si>
  <si>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</si>
  <si>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</si>
  <si>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</si>
  <si>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</si>
  <si>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</si>
  <si>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</si>
  <si>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</si>
  <si>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100</t>
  </si>
  <si>
    <t>66 1 00 66 200</t>
  </si>
  <si>
    <t>Оплата судебных издержек</t>
  </si>
  <si>
    <t>69 2 00 09300</t>
  </si>
  <si>
    <t>75 0 00 00000</t>
  </si>
  <si>
    <t>75 2 00 00000</t>
  </si>
  <si>
    <t>75 2 03 00000</t>
  </si>
  <si>
    <t>Основное мероприятие "Информационное обеспечение инвесторов"</t>
  </si>
  <si>
    <t>77 2 00 00000</t>
  </si>
  <si>
    <t>77 2 02 00000</t>
  </si>
  <si>
    <t>77 2 02 М0000</t>
  </si>
  <si>
    <t>Основное мероприятие "Информационно-методическое обеспечение"</t>
  </si>
  <si>
    <t>75 2 03 М0000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</si>
  <si>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</si>
  <si>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</si>
  <si>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</si>
  <si>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</si>
  <si>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</si>
  <si>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</si>
  <si>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</si>
  <si>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</si>
  <si>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</si>
  <si>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</si>
  <si>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</si>
  <si>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</si>
  <si>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</si>
  <si>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</si>
  <si>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</si>
  <si>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</si>
  <si>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</si>
  <si>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</si>
  <si>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</si>
  <si>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</si>
  <si>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</si>
  <si>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</si>
  <si>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</si>
  <si>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</si>
  <si>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</si>
  <si>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</si>
  <si>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</si>
  <si>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</si>
  <si>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</si>
  <si>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</si>
  <si>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 xml:space="preserve">Осуществление органами местного самоуправления переданных полномочий  поселений 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</si>
  <si>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</si>
  <si>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</si>
  <si>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</si>
  <si>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</si>
  <si>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</si>
  <si>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</si>
  <si>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</si>
  <si>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</si>
  <si>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</si>
  <si>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</si>
  <si>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</si>
  <si>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</si>
  <si>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Жилищно-коммунальное хозяйство</t>
  </si>
  <si>
    <t>05</t>
  </si>
  <si>
    <t>Доплата к пенсии муниципальным служащим</t>
  </si>
  <si>
    <t>Муниципальная программа "Развитие жилищно-коммунальной инфраструктуры Марксовского муниципального района на 2015-2020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</si>
  <si>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</si>
  <si>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</si>
  <si>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</si>
  <si>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Субсидии некоммерческим организациям (за исключением  государственных (муниципальных) учреждений)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</si>
  <si>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</si>
  <si>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</si>
  <si>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</si>
  <si>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</si>
  <si>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Непрограммные направления деятельности</t>
  </si>
  <si>
    <t>Итого: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</si>
  <si>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</si>
  <si>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</si>
  <si>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</si>
  <si>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</si>
  <si>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</si>
  <si>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Возмещение расходов арендодателю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</si>
  <si>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</si>
  <si>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</si>
  <si>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Расходы по исполнительным листам</t>
  </si>
  <si>
    <t>61 0 00 00000</t>
  </si>
  <si>
    <t>61 3 00 00000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</si>
  <si>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</si>
  <si>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</si>
  <si>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</si>
  <si>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</si>
  <si>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</si>
  <si>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</si>
  <si>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</si>
  <si>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</si>
  <si>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</si>
  <si>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</si>
  <si>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</si>
  <si>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</si>
  <si>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</si>
  <si>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</si>
  <si>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</si>
  <si>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</si>
  <si>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</si>
  <si>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</si>
  <si>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</si>
  <si>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</si>
  <si>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67 0 00 00000</t>
  </si>
  <si>
    <t>67 1 00 00000</t>
  </si>
  <si>
    <t>65 0 00 00000</t>
  </si>
  <si>
    <t>65 0 00 09710</t>
  </si>
  <si>
    <t>61 1 00 00000</t>
  </si>
  <si>
    <t>61 1 00 02200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</si>
  <si>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</si>
  <si>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</si>
  <si>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</si>
  <si>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</si>
  <si>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</si>
  <si>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</si>
  <si>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</si>
  <si>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</si>
  <si>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</si>
  <si>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</si>
  <si>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</si>
  <si>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</si>
  <si>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</si>
  <si>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</si>
  <si>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</si>
  <si>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</si>
  <si>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</si>
  <si>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</si>
  <si>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</si>
  <si>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</si>
  <si>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</si>
  <si>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Приложение 9</t>
  </si>
  <si>
    <t>от 13.12.2017 г. № 23/147</t>
  </si>
  <si>
    <t>(в редакции от 26.12.2018 г. № 40/279)</t>
  </si>
  <si>
    <t>от  13.12.2017 г. № 23/147</t>
  </si>
  <si>
    <t>Приложение 10</t>
  </si>
  <si>
    <t>Приложение 11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</si>
</sst>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#,##0.00_ ;\-#,##0.00\ "/>
    <numFmt numFmtId="185" formatCode="#,##0.0;[Red]\-#,##0.0"/>
    <numFmt numFmtId="186" formatCode="#,##0.00;[Red]\-#,##0.00"/>
    <numFmt numFmtId="187" formatCode="#,##0.00;[Red]\-#,##0.00;0.00"/>
    <numFmt numFmtId="188" formatCode="000"/>
    <numFmt numFmtId="189" formatCode="0000000000"/>
    <numFmt numFmtId="190" formatCode="00"/>
    <numFmt numFmtId="191" formatCode="#,##0.0;[Red]\-#,##0.0;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left" vertical="center" wrapText="1"/>
      <protection/>
    </xf>
    <xf numFmtId="0" fontId="3" fillId="32" borderId="10" xfId="0" applyFont="1" applyFill="1" applyBorder="1" applyAlignment="1" applyProtection="1">
      <alignment horizontal="left" vertical="center" wrapText="1"/>
      <protection/>
    </xf>
    <xf numFmtId="0" fontId="3" fillId="32" borderId="0" xfId="0" applyFont="1" applyFill="1" applyAlignment="1" applyProtection="1">
      <alignment horizontal="left" vertical="center"/>
      <protection/>
    </xf>
    <xf numFmtId="49" fontId="3" fillId="32" borderId="0" xfId="0" applyNumberFormat="1" applyFont="1" applyFill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175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/>
      <protection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175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175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175" fontId="3" fillId="32" borderId="10" xfId="0" applyNumberFormat="1" applyFont="1" applyFill="1" applyBorder="1" applyAlignment="1" applyProtection="1">
      <alignment horizontal="center" vertical="center" wrapText="1"/>
      <protection/>
    </xf>
    <xf numFmtId="175" fontId="3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left" wrapText="1"/>
    </xf>
    <xf numFmtId="0" fontId="3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10" fillId="32" borderId="0" xfId="0" applyFont="1" applyFill="1" applyAlignment="1" applyProtection="1">
      <alignment/>
      <protection/>
    </xf>
    <xf numFmtId="0" fontId="4" fillId="32" borderId="0" xfId="0" applyFont="1" applyFill="1" applyAlignment="1" applyProtection="1">
      <alignment horizontal="right"/>
      <protection/>
    </xf>
    <xf numFmtId="0" fontId="4" fillId="32" borderId="0" xfId="0" applyFont="1" applyFill="1" applyAlignment="1" applyProtection="1">
      <alignment wrapText="1"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2" borderId="11" xfId="0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 applyProtection="1">
      <alignment horizontal="left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left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horizontal="left" vertical="center" wrapText="1"/>
      <protection/>
    </xf>
    <xf numFmtId="49" fontId="3" fillId="32" borderId="10" xfId="0" applyNumberFormat="1" applyFont="1" applyFill="1" applyBorder="1" applyAlignment="1" applyProtection="1">
      <alignment horizontal="center" vertical="center"/>
      <protection/>
    </xf>
    <xf numFmtId="49" fontId="3" fillId="32" borderId="10" xfId="0" applyNumberFormat="1" applyFont="1" applyFill="1" applyBorder="1" applyAlignment="1" applyProtection="1">
      <alignment vertical="top" wrapText="1"/>
      <protection/>
    </xf>
    <xf numFmtId="49" fontId="4" fillId="32" borderId="12" xfId="0" applyNumberFormat="1" applyFont="1" applyFill="1" applyBorder="1" applyAlignment="1" applyProtection="1">
      <alignment wrapText="1"/>
      <protection/>
    </xf>
    <xf numFmtId="49" fontId="4" fillId="32" borderId="13" xfId="0" applyNumberFormat="1" applyFont="1" applyFill="1" applyBorder="1" applyAlignment="1" applyProtection="1">
      <alignment/>
      <protection/>
    </xf>
    <xf numFmtId="49" fontId="4" fillId="32" borderId="14" xfId="0" applyNumberFormat="1" applyFont="1" applyFill="1" applyBorder="1" applyAlignment="1" applyProtection="1">
      <alignment/>
      <protection/>
    </xf>
    <xf numFmtId="49" fontId="3" fillId="32" borderId="0" xfId="0" applyNumberFormat="1" applyFont="1" applyFill="1" applyAlignment="1" applyProtection="1">
      <alignment wrapText="1"/>
      <protection/>
    </xf>
    <xf numFmtId="49" fontId="3" fillId="32" borderId="0" xfId="0" applyNumberFormat="1" applyFont="1" applyFill="1" applyAlignment="1" applyProtection="1">
      <alignment/>
      <protection/>
    </xf>
    <xf numFmtId="0" fontId="3" fillId="32" borderId="0" xfId="0" applyFont="1" applyFill="1" applyAlignment="1" applyProtection="1">
      <alignment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171" fontId="3" fillId="0" borderId="0" xfId="66" applyFont="1" applyFill="1" applyAlignment="1" applyProtection="1">
      <alignment/>
      <protection/>
    </xf>
    <xf numFmtId="175" fontId="3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71" fontId="3" fillId="0" borderId="0" xfId="0" applyNumberFormat="1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0" xfId="0" applyNumberFormat="1" applyFont="1" applyFill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wrapText="1"/>
    </xf>
    <xf numFmtId="17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175" fontId="4" fillId="0" borderId="0" xfId="0" applyNumberFormat="1" applyFont="1" applyFill="1" applyBorder="1" applyAlignment="1" applyProtection="1">
      <alignment horizontal="center" vertical="center"/>
      <protection/>
    </xf>
    <xf numFmtId="175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175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32" borderId="0" xfId="0" applyFont="1" applyFill="1" applyAlignment="1" applyProtection="1">
      <alignment horizontal="right"/>
      <protection/>
    </xf>
    <xf numFmtId="0" fontId="3" fillId="32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4" fillId="32" borderId="0" xfId="0" applyFont="1" applyFill="1" applyBorder="1" applyAlignment="1" applyProtection="1">
      <alignment horizontal="center" vertical="top" wrapText="1"/>
      <protection/>
    </xf>
    <xf numFmtId="0" fontId="4" fillId="32" borderId="0" xfId="0" applyFont="1" applyFill="1" applyAlignment="1" applyProtection="1">
      <alignment horizontal="right" wrapText="1"/>
      <protection/>
    </xf>
    <xf numFmtId="49" fontId="4" fillId="32" borderId="0" xfId="0" applyNumberFormat="1" applyFont="1" applyFill="1" applyAlignment="1" applyProtection="1">
      <alignment horizontal="right" vertical="center"/>
      <protection/>
    </xf>
    <xf numFmtId="0" fontId="4" fillId="32" borderId="0" xfId="0" applyNumberFormat="1" applyFont="1" applyFill="1" applyAlignment="1" applyProtection="1">
      <alignment horizontal="right" vertical="center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9"/>
  <sheetViews>
    <sheetView zoomScale="85" zoomScaleNormal="85" zoomScaleSheetLayoutView="85" workbookViewId="0" topLeftCell="A1">
      <selection activeCell="A1" sqref="A1"/>
    </sheetView>
  </sheetViews>
  <sheetFormatPr defaultColWidth="9.00390625" defaultRowHeight="12.75"/>
  <cols>
    <col min="1" max="1" width="87.375" style="55" customWidth="1"/>
    <col min="2" max="2" width="6.125" style="54" customWidth="1"/>
    <col min="3" max="3" width="7.00390625" style="54" customWidth="1"/>
    <col min="4" max="4" width="8.25390625" style="54" customWidth="1"/>
    <col min="5" max="5" width="14.25390625" style="54" customWidth="1"/>
    <col min="6" max="6" width="10.00390625" style="54" customWidth="1"/>
    <col min="7" max="7" width="11.00390625" style="48" customWidth="1"/>
    <col min="8" max="8" width="10.25390625" style="48" customWidth="1"/>
    <col min="9" max="9" width="10.625" style="48" customWidth="1"/>
    <col min="10" max="11" width="13.00390625" style="48" customWidth="1"/>
    <col min="12" max="12" width="15.00390625" style="48" customWidth="1"/>
    <col min="13" max="14" width="13.875" style="48" customWidth="1"/>
    <col min="15" max="16384" width="9.125" style="48" customWidth="1"/>
  </cols>
  <sheetData>
    <row r="1" spans="2:14" ht="15">
      <c r="B1" s="57"/>
      <c r="C1" s="57"/>
      <c r="F1" s="58"/>
      <c r="G1" s="59"/>
      <c r="I1" s="59" t="s">
        <v>732</v>
      </c>
      <c r="J1" s="60" t="s">
        <v>380</v>
      </c>
      <c r="L1" s="61">
        <f>'Распред. по разделам, подр'!F1041</f>
        <v>1009750</v>
      </c>
      <c r="M1" s="61">
        <f>'Распред. по разделам, подр'!G1041</f>
        <v>794855.7999999998</v>
      </c>
      <c r="N1" s="61">
        <f>'Распред. по разделам, подр'!H1041</f>
        <v>822043.1</v>
      </c>
    </row>
    <row r="2" spans="2:14" ht="15">
      <c r="B2" s="57"/>
      <c r="C2" s="57"/>
      <c r="F2" s="58"/>
      <c r="G2" s="59"/>
      <c r="I2" s="59" t="s">
        <v>563</v>
      </c>
      <c r="J2" s="60" t="s">
        <v>161</v>
      </c>
      <c r="K2" s="62"/>
      <c r="L2" s="61">
        <f>G1093</f>
        <v>1009750</v>
      </c>
      <c r="M2" s="61">
        <f>H1093</f>
        <v>794855.7999999999</v>
      </c>
      <c r="N2" s="61">
        <f>I1093</f>
        <v>822043.1</v>
      </c>
    </row>
    <row r="3" spans="2:14" ht="15">
      <c r="B3" s="57"/>
      <c r="C3" s="57"/>
      <c r="F3" s="59"/>
      <c r="G3" s="59"/>
      <c r="I3" s="59" t="s">
        <v>574</v>
      </c>
      <c r="J3" s="48" t="s">
        <v>379</v>
      </c>
      <c r="L3" s="61">
        <f>'Распред. по мун.прогр'!D673</f>
        <v>1009750</v>
      </c>
      <c r="M3" s="61">
        <f>'Распред. по мун.прогр'!E673</f>
        <v>794855.8</v>
      </c>
      <c r="N3" s="61">
        <f>'Распред. по мун.прогр'!F673</f>
        <v>822043.1</v>
      </c>
    </row>
    <row r="4" spans="2:14" ht="15">
      <c r="B4" s="57"/>
      <c r="C4" s="57"/>
      <c r="F4" s="63"/>
      <c r="G4" s="112" t="s">
        <v>733</v>
      </c>
      <c r="H4" s="112"/>
      <c r="I4" s="112"/>
      <c r="L4" s="61"/>
      <c r="M4" s="61">
        <f>M5-M2</f>
        <v>0</v>
      </c>
      <c r="N4" s="61">
        <f>N5-N2</f>
        <v>0</v>
      </c>
    </row>
    <row r="5" spans="2:14" ht="15">
      <c r="B5" s="57"/>
      <c r="C5" s="57"/>
      <c r="D5" s="57"/>
      <c r="E5" s="64"/>
      <c r="F5" s="64"/>
      <c r="K5" s="62"/>
      <c r="L5" s="61">
        <v>845915.4</v>
      </c>
      <c r="M5" s="61">
        <v>794855.8</v>
      </c>
      <c r="N5" s="61">
        <v>822043.1</v>
      </c>
    </row>
    <row r="6" spans="1:14" ht="15" customHeight="1">
      <c r="A6" s="115" t="s">
        <v>259</v>
      </c>
      <c r="B6" s="115"/>
      <c r="C6" s="115"/>
      <c r="D6" s="115"/>
      <c r="E6" s="115"/>
      <c r="F6" s="115"/>
      <c r="G6" s="115"/>
      <c r="H6" s="115"/>
      <c r="I6" s="115"/>
      <c r="L6" s="61"/>
      <c r="M6" s="61"/>
      <c r="N6" s="61"/>
    </row>
    <row r="7" spans="1:14" ht="15" customHeight="1">
      <c r="A7" s="111" t="s">
        <v>734</v>
      </c>
      <c r="B7" s="110"/>
      <c r="C7" s="110"/>
      <c r="D7" s="110"/>
      <c r="E7" s="110"/>
      <c r="F7" s="110"/>
      <c r="G7" s="110"/>
      <c r="H7" s="110"/>
      <c r="I7" s="110"/>
      <c r="L7" s="61"/>
      <c r="M7" s="61"/>
      <c r="N7" s="61"/>
    </row>
    <row r="8" spans="1:14" ht="15">
      <c r="A8" s="65"/>
      <c r="B8" s="66"/>
      <c r="C8" s="66"/>
      <c r="D8" s="66"/>
      <c r="E8" s="67"/>
      <c r="F8" s="67"/>
      <c r="M8" s="68">
        <f>M3-M2</f>
        <v>0</v>
      </c>
      <c r="N8" s="68">
        <f>N3-N2</f>
        <v>0</v>
      </c>
    </row>
    <row r="9" spans="1:9" s="70" customFormat="1" ht="15" customHeight="1">
      <c r="A9" s="114" t="s">
        <v>79</v>
      </c>
      <c r="B9" s="113" t="s">
        <v>80</v>
      </c>
      <c r="C9" s="113" t="s">
        <v>512</v>
      </c>
      <c r="D9" s="113" t="s">
        <v>81</v>
      </c>
      <c r="E9" s="113" t="s">
        <v>514</v>
      </c>
      <c r="F9" s="113" t="s">
        <v>515</v>
      </c>
      <c r="G9" s="114" t="s">
        <v>170</v>
      </c>
      <c r="H9" s="114" t="s">
        <v>171</v>
      </c>
      <c r="I9" s="114" t="s">
        <v>172</v>
      </c>
    </row>
    <row r="10" spans="1:9" s="70" customFormat="1" ht="15" customHeight="1">
      <c r="A10" s="114"/>
      <c r="B10" s="113"/>
      <c r="C10" s="113"/>
      <c r="D10" s="113"/>
      <c r="E10" s="113"/>
      <c r="F10" s="113"/>
      <c r="G10" s="114"/>
      <c r="H10" s="114"/>
      <c r="I10" s="114"/>
    </row>
    <row r="11" spans="1:9" s="70" customFormat="1" ht="15" customHeight="1">
      <c r="A11" s="69">
        <v>1</v>
      </c>
      <c r="B11" s="43">
        <v>2</v>
      </c>
      <c r="C11" s="43">
        <v>3</v>
      </c>
      <c r="D11" s="43">
        <v>4</v>
      </c>
      <c r="E11" s="43">
        <v>5</v>
      </c>
      <c r="F11" s="43" t="s">
        <v>391</v>
      </c>
      <c r="G11" s="71">
        <v>7</v>
      </c>
      <c r="H11" s="71">
        <v>8</v>
      </c>
      <c r="I11" s="71">
        <v>9</v>
      </c>
    </row>
    <row r="12" spans="1:9" s="75" customFormat="1" ht="15" customHeight="1">
      <c r="A12" s="72" t="s">
        <v>82</v>
      </c>
      <c r="B12" s="73" t="s">
        <v>83</v>
      </c>
      <c r="C12" s="73"/>
      <c r="D12" s="73"/>
      <c r="E12" s="73"/>
      <c r="F12" s="73"/>
      <c r="G12" s="74">
        <f>SUM(G13+G277+G304+G429+G462+G512+G558+G404+G455)</f>
        <v>175565.4</v>
      </c>
      <c r="H12" s="74">
        <f>SUM(H13+H277+H304+H429+H462+H512+H558+H404+H455)</f>
        <v>116667.29999999999</v>
      </c>
      <c r="I12" s="74">
        <f>SUM(I13+I277+I304+I429+I462+I512+I558+I404+I455)</f>
        <v>121407.20000000001</v>
      </c>
    </row>
    <row r="13" spans="1:9" s="75" customFormat="1" ht="15" customHeight="1">
      <c r="A13" s="76" t="s">
        <v>516</v>
      </c>
      <c r="B13" s="44" t="s">
        <v>83</v>
      </c>
      <c r="C13" s="44" t="s">
        <v>525</v>
      </c>
      <c r="D13" s="44"/>
      <c r="E13" s="44"/>
      <c r="F13" s="44"/>
      <c r="G13" s="77">
        <f>G30+G143+G148+G154+G14+G137</f>
        <v>71142.4</v>
      </c>
      <c r="H13" s="77">
        <f>H30+H143+H148+H154+H14+H137</f>
        <v>46661.2</v>
      </c>
      <c r="I13" s="77">
        <f>I30+I143+I148+I154+I14+I137</f>
        <v>47718.299999999996</v>
      </c>
    </row>
    <row r="14" spans="1:9" s="75" customFormat="1" ht="30" customHeight="1">
      <c r="A14" s="76" t="s">
        <v>441</v>
      </c>
      <c r="B14" s="43" t="s">
        <v>83</v>
      </c>
      <c r="C14" s="43" t="s">
        <v>525</v>
      </c>
      <c r="D14" s="43" t="s">
        <v>538</v>
      </c>
      <c r="E14" s="44"/>
      <c r="F14" s="44"/>
      <c r="G14" s="77">
        <f>SUM(G20+G15+G25)</f>
        <v>1617.4</v>
      </c>
      <c r="H14" s="77">
        <f>SUM(H20)</f>
        <v>1054</v>
      </c>
      <c r="I14" s="77">
        <f>SUM(I20)</f>
        <v>1094.1</v>
      </c>
    </row>
    <row r="15" spans="1:9" s="75" customFormat="1" ht="15">
      <c r="A15" s="94" t="s">
        <v>581</v>
      </c>
      <c r="B15" s="43" t="s">
        <v>83</v>
      </c>
      <c r="C15" s="43" t="s">
        <v>525</v>
      </c>
      <c r="D15" s="43" t="s">
        <v>538</v>
      </c>
      <c r="E15" s="44" t="s">
        <v>704</v>
      </c>
      <c r="F15" s="44"/>
      <c r="G15" s="77">
        <f>G16</f>
        <v>18.9</v>
      </c>
      <c r="H15" s="77"/>
      <c r="I15" s="77"/>
    </row>
    <row r="16" spans="1:9" s="75" customFormat="1" ht="15">
      <c r="A16" s="46" t="s">
        <v>277</v>
      </c>
      <c r="B16" s="43" t="s">
        <v>83</v>
      </c>
      <c r="C16" s="43" t="s">
        <v>525</v>
      </c>
      <c r="D16" s="43" t="s">
        <v>538</v>
      </c>
      <c r="E16" s="44" t="s">
        <v>278</v>
      </c>
      <c r="F16" s="44"/>
      <c r="G16" s="77">
        <f>G17</f>
        <v>18.9</v>
      </c>
      <c r="H16" s="77"/>
      <c r="I16" s="77"/>
    </row>
    <row r="17" spans="1:9" s="75" customFormat="1" ht="30">
      <c r="A17" s="46" t="s">
        <v>340</v>
      </c>
      <c r="B17" s="43" t="s">
        <v>83</v>
      </c>
      <c r="C17" s="43" t="s">
        <v>525</v>
      </c>
      <c r="D17" s="43" t="s">
        <v>538</v>
      </c>
      <c r="E17" s="44" t="s">
        <v>344</v>
      </c>
      <c r="F17" s="44"/>
      <c r="G17" s="77">
        <f>G18</f>
        <v>18.9</v>
      </c>
      <c r="H17" s="77"/>
      <c r="I17" s="77"/>
    </row>
    <row r="18" spans="1:9" s="75" customFormat="1" ht="30" customHeight="1">
      <c r="A18" s="46" t="s">
        <v>656</v>
      </c>
      <c r="B18" s="43" t="s">
        <v>83</v>
      </c>
      <c r="C18" s="43" t="s">
        <v>525</v>
      </c>
      <c r="D18" s="43" t="s">
        <v>538</v>
      </c>
      <c r="E18" s="44" t="s">
        <v>344</v>
      </c>
      <c r="F18" s="44" t="s">
        <v>604</v>
      </c>
      <c r="G18" s="77">
        <f>G19</f>
        <v>18.9</v>
      </c>
      <c r="H18" s="77"/>
      <c r="I18" s="77"/>
    </row>
    <row r="19" spans="1:9" s="75" customFormat="1" ht="15">
      <c r="A19" s="46" t="s">
        <v>618</v>
      </c>
      <c r="B19" s="43" t="s">
        <v>83</v>
      </c>
      <c r="C19" s="43" t="s">
        <v>525</v>
      </c>
      <c r="D19" s="43" t="s">
        <v>538</v>
      </c>
      <c r="E19" s="44" t="s">
        <v>344</v>
      </c>
      <c r="F19" s="44" t="s">
        <v>617</v>
      </c>
      <c r="G19" s="77">
        <v>18.9</v>
      </c>
      <c r="H19" s="77"/>
      <c r="I19" s="77"/>
    </row>
    <row r="20" spans="1:9" s="75" customFormat="1" ht="15" customHeight="1">
      <c r="A20" s="46" t="s">
        <v>517</v>
      </c>
      <c r="B20" s="43" t="s">
        <v>83</v>
      </c>
      <c r="C20" s="43" t="s">
        <v>525</v>
      </c>
      <c r="D20" s="43" t="s">
        <v>538</v>
      </c>
      <c r="E20" s="43" t="s">
        <v>683</v>
      </c>
      <c r="F20" s="44"/>
      <c r="G20" s="77">
        <f aca="true" t="shared" si="0" ref="G20:I23">SUM(G21)</f>
        <v>1548.5</v>
      </c>
      <c r="H20" s="77">
        <f t="shared" si="0"/>
        <v>1054</v>
      </c>
      <c r="I20" s="77">
        <f t="shared" si="0"/>
        <v>1094.1</v>
      </c>
    </row>
    <row r="21" spans="1:9" s="75" customFormat="1" ht="15" customHeight="1">
      <c r="A21" s="46" t="s">
        <v>589</v>
      </c>
      <c r="B21" s="43" t="s">
        <v>83</v>
      </c>
      <c r="C21" s="43" t="s">
        <v>525</v>
      </c>
      <c r="D21" s="43" t="s">
        <v>538</v>
      </c>
      <c r="E21" s="43" t="s">
        <v>684</v>
      </c>
      <c r="F21" s="44"/>
      <c r="G21" s="77">
        <f t="shared" si="0"/>
        <v>1548.5</v>
      </c>
      <c r="H21" s="77">
        <f t="shared" si="0"/>
        <v>1054</v>
      </c>
      <c r="I21" s="77">
        <f t="shared" si="0"/>
        <v>1094.1</v>
      </c>
    </row>
    <row r="22" spans="1:9" s="75" customFormat="1" ht="15" customHeight="1">
      <c r="A22" s="46" t="s">
        <v>442</v>
      </c>
      <c r="B22" s="43" t="s">
        <v>83</v>
      </c>
      <c r="C22" s="43" t="s">
        <v>525</v>
      </c>
      <c r="D22" s="43" t="s">
        <v>538</v>
      </c>
      <c r="E22" s="43" t="s">
        <v>443</v>
      </c>
      <c r="F22" s="43"/>
      <c r="G22" s="77">
        <f t="shared" si="0"/>
        <v>1548.5</v>
      </c>
      <c r="H22" s="77">
        <f t="shared" si="0"/>
        <v>1054</v>
      </c>
      <c r="I22" s="77">
        <f t="shared" si="0"/>
        <v>1094.1</v>
      </c>
    </row>
    <row r="23" spans="1:9" s="75" customFormat="1" ht="45" customHeight="1">
      <c r="A23" s="46" t="s">
        <v>656</v>
      </c>
      <c r="B23" s="43" t="s">
        <v>83</v>
      </c>
      <c r="C23" s="43" t="s">
        <v>525</v>
      </c>
      <c r="D23" s="43" t="s">
        <v>538</v>
      </c>
      <c r="E23" s="43" t="s">
        <v>443</v>
      </c>
      <c r="F23" s="43" t="s">
        <v>604</v>
      </c>
      <c r="G23" s="77">
        <f t="shared" si="0"/>
        <v>1548.5</v>
      </c>
      <c r="H23" s="77">
        <f t="shared" si="0"/>
        <v>1054</v>
      </c>
      <c r="I23" s="77">
        <f t="shared" si="0"/>
        <v>1094.1</v>
      </c>
    </row>
    <row r="24" spans="1:11" s="75" customFormat="1" ht="15" customHeight="1">
      <c r="A24" s="46" t="s">
        <v>618</v>
      </c>
      <c r="B24" s="43" t="s">
        <v>83</v>
      </c>
      <c r="C24" s="43" t="s">
        <v>525</v>
      </c>
      <c r="D24" s="43" t="s">
        <v>538</v>
      </c>
      <c r="E24" s="43" t="s">
        <v>443</v>
      </c>
      <c r="F24" s="43" t="s">
        <v>617</v>
      </c>
      <c r="G24" s="77">
        <f>1451.5+97</f>
        <v>1548.5</v>
      </c>
      <c r="H24" s="77">
        <v>1054</v>
      </c>
      <c r="I24" s="77">
        <v>1094.1</v>
      </c>
      <c r="J24" s="78"/>
      <c r="K24" s="78"/>
    </row>
    <row r="25" spans="1:11" s="75" customFormat="1" ht="15" customHeight="1">
      <c r="A25" s="76" t="s">
        <v>178</v>
      </c>
      <c r="B25" s="43" t="s">
        <v>83</v>
      </c>
      <c r="C25" s="43" t="s">
        <v>525</v>
      </c>
      <c r="D25" s="43" t="s">
        <v>538</v>
      </c>
      <c r="E25" s="43" t="s">
        <v>717</v>
      </c>
      <c r="F25" s="43"/>
      <c r="G25" s="77">
        <f>G26</f>
        <v>50</v>
      </c>
      <c r="H25" s="77"/>
      <c r="I25" s="77"/>
      <c r="J25" s="78"/>
      <c r="K25" s="78"/>
    </row>
    <row r="26" spans="1:11" s="75" customFormat="1" ht="45">
      <c r="A26" s="76" t="s">
        <v>477</v>
      </c>
      <c r="B26" s="43" t="s">
        <v>83</v>
      </c>
      <c r="C26" s="43" t="s">
        <v>525</v>
      </c>
      <c r="D26" s="43" t="s">
        <v>538</v>
      </c>
      <c r="E26" s="43" t="s">
        <v>716</v>
      </c>
      <c r="F26" s="43"/>
      <c r="G26" s="77">
        <f>G27</f>
        <v>50</v>
      </c>
      <c r="H26" s="77"/>
      <c r="I26" s="77"/>
      <c r="J26" s="78"/>
      <c r="K26" s="78"/>
    </row>
    <row r="27" spans="1:11" s="75" customFormat="1" ht="15" customHeight="1">
      <c r="A27" s="76" t="s">
        <v>76</v>
      </c>
      <c r="B27" s="43" t="s">
        <v>83</v>
      </c>
      <c r="C27" s="43" t="s">
        <v>525</v>
      </c>
      <c r="D27" s="43" t="s">
        <v>538</v>
      </c>
      <c r="E27" s="43" t="s">
        <v>478</v>
      </c>
      <c r="F27" s="43"/>
      <c r="G27" s="77">
        <f>G28</f>
        <v>50</v>
      </c>
      <c r="H27" s="77"/>
      <c r="I27" s="77"/>
      <c r="J27" s="78"/>
      <c r="K27" s="78"/>
    </row>
    <row r="28" spans="1:11" s="75" customFormat="1" ht="15" customHeight="1">
      <c r="A28" s="46" t="s">
        <v>656</v>
      </c>
      <c r="B28" s="43" t="s">
        <v>83</v>
      </c>
      <c r="C28" s="43" t="s">
        <v>525</v>
      </c>
      <c r="D28" s="43" t="s">
        <v>538</v>
      </c>
      <c r="E28" s="43" t="s">
        <v>478</v>
      </c>
      <c r="F28" s="43" t="s">
        <v>604</v>
      </c>
      <c r="G28" s="77">
        <f>G29</f>
        <v>50</v>
      </c>
      <c r="H28" s="77"/>
      <c r="I28" s="77"/>
      <c r="J28" s="78"/>
      <c r="K28" s="78"/>
    </row>
    <row r="29" spans="1:11" s="75" customFormat="1" ht="15" customHeight="1">
      <c r="A29" s="46" t="s">
        <v>618</v>
      </c>
      <c r="B29" s="43" t="s">
        <v>83</v>
      </c>
      <c r="C29" s="43" t="s">
        <v>525</v>
      </c>
      <c r="D29" s="43" t="s">
        <v>538</v>
      </c>
      <c r="E29" s="43" t="s">
        <v>478</v>
      </c>
      <c r="F29" s="43" t="s">
        <v>617</v>
      </c>
      <c r="G29" s="77">
        <v>50</v>
      </c>
      <c r="H29" s="77"/>
      <c r="I29" s="77"/>
      <c r="J29" s="78"/>
      <c r="K29" s="78"/>
    </row>
    <row r="30" spans="1:9" ht="30" customHeight="1">
      <c r="A30" s="76" t="s">
        <v>550</v>
      </c>
      <c r="B30" s="44" t="s">
        <v>83</v>
      </c>
      <c r="C30" s="44" t="s">
        <v>525</v>
      </c>
      <c r="D30" s="44" t="s">
        <v>526</v>
      </c>
      <c r="E30" s="44"/>
      <c r="F30" s="44"/>
      <c r="G30" s="77">
        <f>G31+G82+G100+G105+G112</f>
        <v>40623</v>
      </c>
      <c r="H30" s="77">
        <f>H31+H82+H100+H105+H112</f>
        <v>26685.6</v>
      </c>
      <c r="I30" s="77">
        <f>I31+I82+I100+I105+I112</f>
        <v>27461.8</v>
      </c>
    </row>
    <row r="31" spans="1:9" ht="15" customHeight="1">
      <c r="A31" s="76" t="s">
        <v>581</v>
      </c>
      <c r="B31" s="44" t="s">
        <v>84</v>
      </c>
      <c r="C31" s="44" t="s">
        <v>525</v>
      </c>
      <c r="D31" s="44" t="s">
        <v>526</v>
      </c>
      <c r="E31" s="44" t="s">
        <v>704</v>
      </c>
      <c r="F31" s="79"/>
      <c r="G31" s="77">
        <f>SUM(G32+G76+G65+G69)</f>
        <v>7438.599999999999</v>
      </c>
      <c r="H31" s="77">
        <f>SUM(H32+H76+H65+H69)</f>
        <v>5259.599999999999</v>
      </c>
      <c r="I31" s="77">
        <f>SUM(I32+I76+I65+I69)</f>
        <v>5383.8</v>
      </c>
    </row>
    <row r="32" spans="1:9" ht="30" customHeight="1">
      <c r="A32" s="76" t="s">
        <v>575</v>
      </c>
      <c r="B32" s="44" t="s">
        <v>83</v>
      </c>
      <c r="C32" s="44" t="s">
        <v>525</v>
      </c>
      <c r="D32" s="44" t="s">
        <v>526</v>
      </c>
      <c r="E32" s="44" t="s">
        <v>689</v>
      </c>
      <c r="F32" s="44"/>
      <c r="G32" s="77">
        <f>SUM(G33+G36+G39+G44+G49+G54+G57+G63)</f>
        <v>3756.7999999999997</v>
      </c>
      <c r="H32" s="77">
        <f>SUM(H33+H36+H39+H44+H49+H54+H57+H63)</f>
        <v>3925.7999999999997</v>
      </c>
      <c r="I32" s="77">
        <f>SUM(I33+I36+I39+I44+I49+I54+I57+I63)</f>
        <v>4050</v>
      </c>
    </row>
    <row r="33" spans="1:9" ht="30" customHeight="1">
      <c r="A33" s="76" t="s">
        <v>85</v>
      </c>
      <c r="B33" s="44" t="s">
        <v>83</v>
      </c>
      <c r="C33" s="44" t="s">
        <v>525</v>
      </c>
      <c r="D33" s="44" t="s">
        <v>526</v>
      </c>
      <c r="E33" s="44" t="s">
        <v>12</v>
      </c>
      <c r="F33" s="44"/>
      <c r="G33" s="47">
        <f aca="true" t="shared" si="1" ref="G33:I34">G34</f>
        <v>204.9</v>
      </c>
      <c r="H33" s="47">
        <f t="shared" si="1"/>
        <v>211.4</v>
      </c>
      <c r="I33" s="47">
        <f t="shared" si="1"/>
        <v>218.3</v>
      </c>
    </row>
    <row r="34" spans="1:9" ht="45" customHeight="1">
      <c r="A34" s="46" t="s">
        <v>656</v>
      </c>
      <c r="B34" s="44" t="s">
        <v>83</v>
      </c>
      <c r="C34" s="44" t="s">
        <v>525</v>
      </c>
      <c r="D34" s="44" t="s">
        <v>526</v>
      </c>
      <c r="E34" s="44" t="s">
        <v>12</v>
      </c>
      <c r="F34" s="44" t="s">
        <v>604</v>
      </c>
      <c r="G34" s="47">
        <f t="shared" si="1"/>
        <v>204.9</v>
      </c>
      <c r="H34" s="47">
        <f t="shared" si="1"/>
        <v>211.4</v>
      </c>
      <c r="I34" s="47">
        <f t="shared" si="1"/>
        <v>218.3</v>
      </c>
    </row>
    <row r="35" spans="1:11" ht="15" customHeight="1">
      <c r="A35" s="46" t="s">
        <v>618</v>
      </c>
      <c r="B35" s="44" t="s">
        <v>83</v>
      </c>
      <c r="C35" s="44" t="s">
        <v>525</v>
      </c>
      <c r="D35" s="44" t="s">
        <v>526</v>
      </c>
      <c r="E35" s="44" t="s">
        <v>12</v>
      </c>
      <c r="F35" s="44" t="s">
        <v>617</v>
      </c>
      <c r="G35" s="47">
        <v>204.9</v>
      </c>
      <c r="H35" s="47">
        <v>211.4</v>
      </c>
      <c r="I35" s="47">
        <v>218.3</v>
      </c>
      <c r="J35" s="78"/>
      <c r="K35" s="78"/>
    </row>
    <row r="36" spans="1:9" ht="30" customHeight="1">
      <c r="A36" s="76" t="s">
        <v>593</v>
      </c>
      <c r="B36" s="44" t="s">
        <v>83</v>
      </c>
      <c r="C36" s="44" t="s">
        <v>525</v>
      </c>
      <c r="D36" s="44" t="s">
        <v>526</v>
      </c>
      <c r="E36" s="44" t="s">
        <v>14</v>
      </c>
      <c r="F36" s="44"/>
      <c r="G36" s="47">
        <f aca="true" t="shared" si="2" ref="G36:I37">G37</f>
        <v>217</v>
      </c>
      <c r="H36" s="47">
        <f t="shared" si="2"/>
        <v>223.5</v>
      </c>
      <c r="I36" s="47">
        <f t="shared" si="2"/>
        <v>230.4</v>
      </c>
    </row>
    <row r="37" spans="1:9" ht="45" customHeight="1">
      <c r="A37" s="46" t="s">
        <v>656</v>
      </c>
      <c r="B37" s="44" t="s">
        <v>83</v>
      </c>
      <c r="C37" s="44" t="s">
        <v>525</v>
      </c>
      <c r="D37" s="44" t="s">
        <v>526</v>
      </c>
      <c r="E37" s="44" t="s">
        <v>14</v>
      </c>
      <c r="F37" s="44" t="s">
        <v>604</v>
      </c>
      <c r="G37" s="47">
        <f t="shared" si="2"/>
        <v>217</v>
      </c>
      <c r="H37" s="47">
        <f t="shared" si="2"/>
        <v>223.5</v>
      </c>
      <c r="I37" s="47">
        <f t="shared" si="2"/>
        <v>230.4</v>
      </c>
    </row>
    <row r="38" spans="1:11" ht="15" customHeight="1">
      <c r="A38" s="46" t="s">
        <v>618</v>
      </c>
      <c r="B38" s="44" t="s">
        <v>83</v>
      </c>
      <c r="C38" s="44" t="s">
        <v>525</v>
      </c>
      <c r="D38" s="44" t="s">
        <v>526</v>
      </c>
      <c r="E38" s="44" t="s">
        <v>14</v>
      </c>
      <c r="F38" s="44" t="s">
        <v>617</v>
      </c>
      <c r="G38" s="47">
        <v>217</v>
      </c>
      <c r="H38" s="47">
        <v>223.5</v>
      </c>
      <c r="I38" s="47">
        <v>230.4</v>
      </c>
      <c r="J38" s="78"/>
      <c r="K38" s="78"/>
    </row>
    <row r="39" spans="1:9" ht="45" customHeight="1">
      <c r="A39" s="76" t="s">
        <v>592</v>
      </c>
      <c r="B39" s="44" t="s">
        <v>83</v>
      </c>
      <c r="C39" s="44" t="s">
        <v>525</v>
      </c>
      <c r="D39" s="44" t="s">
        <v>526</v>
      </c>
      <c r="E39" s="44" t="s">
        <v>718</v>
      </c>
      <c r="F39" s="44"/>
      <c r="G39" s="47">
        <f>G40+G42</f>
        <v>205.1</v>
      </c>
      <c r="H39" s="47">
        <f>H40+H42</f>
        <v>211.6</v>
      </c>
      <c r="I39" s="47">
        <f>I40+I42</f>
        <v>218.5</v>
      </c>
    </row>
    <row r="40" spans="1:9" ht="45" customHeight="1">
      <c r="A40" s="46" t="s">
        <v>656</v>
      </c>
      <c r="B40" s="44" t="s">
        <v>83</v>
      </c>
      <c r="C40" s="44" t="s">
        <v>525</v>
      </c>
      <c r="D40" s="44" t="s">
        <v>526</v>
      </c>
      <c r="E40" s="44" t="s">
        <v>718</v>
      </c>
      <c r="F40" s="44" t="s">
        <v>604</v>
      </c>
      <c r="G40" s="47">
        <f>G41</f>
        <v>197.1</v>
      </c>
      <c r="H40" s="47">
        <f>H41</f>
        <v>203.9</v>
      </c>
      <c r="I40" s="47">
        <f>I41</f>
        <v>203.9</v>
      </c>
    </row>
    <row r="41" spans="1:11" ht="15" customHeight="1">
      <c r="A41" s="46" t="s">
        <v>618</v>
      </c>
      <c r="B41" s="44" t="s">
        <v>83</v>
      </c>
      <c r="C41" s="44" t="s">
        <v>525</v>
      </c>
      <c r="D41" s="44" t="s">
        <v>526</v>
      </c>
      <c r="E41" s="44" t="s">
        <v>718</v>
      </c>
      <c r="F41" s="44" t="s">
        <v>617</v>
      </c>
      <c r="G41" s="47">
        <v>197.1</v>
      </c>
      <c r="H41" s="47">
        <v>203.9</v>
      </c>
      <c r="I41" s="47">
        <v>203.9</v>
      </c>
      <c r="J41" s="78"/>
      <c r="K41" s="78"/>
    </row>
    <row r="42" spans="1:9" ht="15" customHeight="1">
      <c r="A42" s="46" t="s">
        <v>619</v>
      </c>
      <c r="B42" s="44" t="s">
        <v>83</v>
      </c>
      <c r="C42" s="44" t="s">
        <v>525</v>
      </c>
      <c r="D42" s="44" t="s">
        <v>526</v>
      </c>
      <c r="E42" s="44" t="s">
        <v>718</v>
      </c>
      <c r="F42" s="44" t="s">
        <v>620</v>
      </c>
      <c r="G42" s="47">
        <f>G43</f>
        <v>8</v>
      </c>
      <c r="H42" s="47">
        <f>H43</f>
        <v>7.7</v>
      </c>
      <c r="I42" s="47">
        <f>I43</f>
        <v>14.6</v>
      </c>
    </row>
    <row r="43" spans="1:9" ht="30" customHeight="1">
      <c r="A43" s="46" t="s">
        <v>622</v>
      </c>
      <c r="B43" s="44" t="s">
        <v>83</v>
      </c>
      <c r="C43" s="44" t="s">
        <v>525</v>
      </c>
      <c r="D43" s="44" t="s">
        <v>526</v>
      </c>
      <c r="E43" s="44" t="s">
        <v>718</v>
      </c>
      <c r="F43" s="44" t="s">
        <v>621</v>
      </c>
      <c r="G43" s="47">
        <v>8</v>
      </c>
      <c r="H43" s="47">
        <v>7.7</v>
      </c>
      <c r="I43" s="47">
        <v>14.6</v>
      </c>
    </row>
    <row r="44" spans="1:9" ht="30" customHeight="1">
      <c r="A44" s="76" t="s">
        <v>678</v>
      </c>
      <c r="B44" s="44" t="s">
        <v>83</v>
      </c>
      <c r="C44" s="44" t="s">
        <v>525</v>
      </c>
      <c r="D44" s="44" t="s">
        <v>526</v>
      </c>
      <c r="E44" s="44" t="s">
        <v>719</v>
      </c>
      <c r="F44" s="44"/>
      <c r="G44" s="47">
        <f>G45+G47</f>
        <v>583.4</v>
      </c>
      <c r="H44" s="47">
        <f>H45+H47</f>
        <v>602.9</v>
      </c>
      <c r="I44" s="47">
        <f>I45+I47</f>
        <v>623.6</v>
      </c>
    </row>
    <row r="45" spans="1:9" ht="45" customHeight="1">
      <c r="A45" s="46" t="s">
        <v>656</v>
      </c>
      <c r="B45" s="44" t="s">
        <v>83</v>
      </c>
      <c r="C45" s="44" t="s">
        <v>525</v>
      </c>
      <c r="D45" s="44" t="s">
        <v>526</v>
      </c>
      <c r="E45" s="44" t="s">
        <v>719</v>
      </c>
      <c r="F45" s="44" t="s">
        <v>604</v>
      </c>
      <c r="G45" s="47">
        <f>G46</f>
        <v>576.6</v>
      </c>
      <c r="H45" s="47">
        <f>H46</f>
        <v>594.5</v>
      </c>
      <c r="I45" s="47">
        <f>I46</f>
        <v>594.4</v>
      </c>
    </row>
    <row r="46" spans="1:11" ht="15" customHeight="1">
      <c r="A46" s="46" t="s">
        <v>618</v>
      </c>
      <c r="B46" s="44" t="s">
        <v>83</v>
      </c>
      <c r="C46" s="44" t="s">
        <v>525</v>
      </c>
      <c r="D46" s="44" t="s">
        <v>526</v>
      </c>
      <c r="E46" s="44" t="s">
        <v>719</v>
      </c>
      <c r="F46" s="44" t="s">
        <v>617</v>
      </c>
      <c r="G46" s="47">
        <v>576.6</v>
      </c>
      <c r="H46" s="47">
        <v>594.5</v>
      </c>
      <c r="I46" s="47">
        <v>594.4</v>
      </c>
      <c r="J46" s="78"/>
      <c r="K46" s="78"/>
    </row>
    <row r="47" spans="1:9" ht="15" customHeight="1">
      <c r="A47" s="46" t="s">
        <v>619</v>
      </c>
      <c r="B47" s="44" t="s">
        <v>83</v>
      </c>
      <c r="C47" s="44" t="s">
        <v>525</v>
      </c>
      <c r="D47" s="44" t="s">
        <v>526</v>
      </c>
      <c r="E47" s="44" t="s">
        <v>719</v>
      </c>
      <c r="F47" s="44" t="s">
        <v>620</v>
      </c>
      <c r="G47" s="47">
        <f>G48</f>
        <v>6.8</v>
      </c>
      <c r="H47" s="47">
        <f>H48</f>
        <v>8.4</v>
      </c>
      <c r="I47" s="47">
        <f>I48</f>
        <v>29.2</v>
      </c>
    </row>
    <row r="48" spans="1:9" ht="30" customHeight="1">
      <c r="A48" s="46" t="s">
        <v>622</v>
      </c>
      <c r="B48" s="44" t="s">
        <v>83</v>
      </c>
      <c r="C48" s="44" t="s">
        <v>525</v>
      </c>
      <c r="D48" s="44" t="s">
        <v>526</v>
      </c>
      <c r="E48" s="44" t="s">
        <v>719</v>
      </c>
      <c r="F48" s="44" t="s">
        <v>621</v>
      </c>
      <c r="G48" s="47">
        <v>6.8</v>
      </c>
      <c r="H48" s="47">
        <v>8.4</v>
      </c>
      <c r="I48" s="47">
        <v>29.2</v>
      </c>
    </row>
    <row r="49" spans="1:9" ht="30" customHeight="1">
      <c r="A49" s="76" t="s">
        <v>591</v>
      </c>
      <c r="B49" s="44" t="s">
        <v>83</v>
      </c>
      <c r="C49" s="44" t="s">
        <v>525</v>
      </c>
      <c r="D49" s="44" t="s">
        <v>526</v>
      </c>
      <c r="E49" s="44" t="s">
        <v>13</v>
      </c>
      <c r="F49" s="44"/>
      <c r="G49" s="47">
        <f>G50+G52</f>
        <v>1130.3</v>
      </c>
      <c r="H49" s="47">
        <f>H50+H52</f>
        <v>1162.8</v>
      </c>
      <c r="I49" s="47">
        <f>I50+I52</f>
        <v>1197.3</v>
      </c>
    </row>
    <row r="50" spans="1:9" ht="45" customHeight="1">
      <c r="A50" s="46" t="s">
        <v>656</v>
      </c>
      <c r="B50" s="44" t="s">
        <v>83</v>
      </c>
      <c r="C50" s="44" t="s">
        <v>525</v>
      </c>
      <c r="D50" s="44" t="s">
        <v>526</v>
      </c>
      <c r="E50" s="44" t="s">
        <v>13</v>
      </c>
      <c r="F50" s="44" t="s">
        <v>604</v>
      </c>
      <c r="G50" s="47">
        <f>G51</f>
        <v>1071</v>
      </c>
      <c r="H50" s="47">
        <f>H51</f>
        <v>879.6</v>
      </c>
      <c r="I50" s="47">
        <f>I51</f>
        <v>879.6</v>
      </c>
    </row>
    <row r="51" spans="1:11" ht="15" customHeight="1">
      <c r="A51" s="46" t="s">
        <v>618</v>
      </c>
      <c r="B51" s="44" t="s">
        <v>83</v>
      </c>
      <c r="C51" s="44" t="s">
        <v>525</v>
      </c>
      <c r="D51" s="44" t="s">
        <v>526</v>
      </c>
      <c r="E51" s="44" t="s">
        <v>13</v>
      </c>
      <c r="F51" s="44" t="s">
        <v>617</v>
      </c>
      <c r="G51" s="47">
        <v>1071</v>
      </c>
      <c r="H51" s="47">
        <v>879.6</v>
      </c>
      <c r="I51" s="47">
        <v>879.6</v>
      </c>
      <c r="J51" s="78"/>
      <c r="K51" s="78"/>
    </row>
    <row r="52" spans="1:9" ht="15" customHeight="1">
      <c r="A52" s="46" t="s">
        <v>619</v>
      </c>
      <c r="B52" s="44" t="s">
        <v>83</v>
      </c>
      <c r="C52" s="44" t="s">
        <v>525</v>
      </c>
      <c r="D52" s="44" t="s">
        <v>526</v>
      </c>
      <c r="E52" s="44" t="s">
        <v>13</v>
      </c>
      <c r="F52" s="44" t="s">
        <v>620</v>
      </c>
      <c r="G52" s="47">
        <f>G53</f>
        <v>59.3</v>
      </c>
      <c r="H52" s="47">
        <f>H53</f>
        <v>283.2</v>
      </c>
      <c r="I52" s="47">
        <f>I53</f>
        <v>317.7</v>
      </c>
    </row>
    <row r="53" spans="1:9" ht="30" customHeight="1">
      <c r="A53" s="46" t="s">
        <v>622</v>
      </c>
      <c r="B53" s="44" t="s">
        <v>83</v>
      </c>
      <c r="C53" s="44" t="s">
        <v>525</v>
      </c>
      <c r="D53" s="44" t="s">
        <v>526</v>
      </c>
      <c r="E53" s="44" t="s">
        <v>13</v>
      </c>
      <c r="F53" s="44" t="s">
        <v>621</v>
      </c>
      <c r="G53" s="47">
        <v>59.3</v>
      </c>
      <c r="H53" s="47">
        <v>283.2</v>
      </c>
      <c r="I53" s="47">
        <v>317.7</v>
      </c>
    </row>
    <row r="54" spans="1:9" ht="45" customHeight="1">
      <c r="A54" s="46" t="s">
        <v>439</v>
      </c>
      <c r="B54" s="44" t="s">
        <v>83</v>
      </c>
      <c r="C54" s="44" t="s">
        <v>525</v>
      </c>
      <c r="D54" s="44" t="s">
        <v>526</v>
      </c>
      <c r="E54" s="44" t="s">
        <v>98</v>
      </c>
      <c r="F54" s="44"/>
      <c r="G54" s="47">
        <f aca="true" t="shared" si="3" ref="G54:I55">G55</f>
        <v>0.7</v>
      </c>
      <c r="H54" s="47">
        <f t="shared" si="3"/>
        <v>0.7</v>
      </c>
      <c r="I54" s="47">
        <f t="shared" si="3"/>
        <v>0.7</v>
      </c>
    </row>
    <row r="55" spans="1:9" ht="45" customHeight="1">
      <c r="A55" s="46" t="s">
        <v>656</v>
      </c>
      <c r="B55" s="44" t="s">
        <v>83</v>
      </c>
      <c r="C55" s="44" t="s">
        <v>525</v>
      </c>
      <c r="D55" s="44" t="s">
        <v>526</v>
      </c>
      <c r="E55" s="44" t="s">
        <v>98</v>
      </c>
      <c r="F55" s="44" t="s">
        <v>604</v>
      </c>
      <c r="G55" s="47">
        <f t="shared" si="3"/>
        <v>0.7</v>
      </c>
      <c r="H55" s="47">
        <f t="shared" si="3"/>
        <v>0.7</v>
      </c>
      <c r="I55" s="47">
        <f t="shared" si="3"/>
        <v>0.7</v>
      </c>
    </row>
    <row r="56" spans="1:11" ht="15" customHeight="1">
      <c r="A56" s="46" t="s">
        <v>618</v>
      </c>
      <c r="B56" s="44" t="s">
        <v>83</v>
      </c>
      <c r="C56" s="44" t="s">
        <v>525</v>
      </c>
      <c r="D56" s="44" t="s">
        <v>526</v>
      </c>
      <c r="E56" s="44" t="s">
        <v>98</v>
      </c>
      <c r="F56" s="44" t="s">
        <v>617</v>
      </c>
      <c r="G56" s="47">
        <v>0.7</v>
      </c>
      <c r="H56" s="47">
        <v>0.7</v>
      </c>
      <c r="I56" s="47">
        <v>0.7</v>
      </c>
      <c r="J56" s="78"/>
      <c r="K56" s="78"/>
    </row>
    <row r="57" spans="1:9" ht="60" customHeight="1">
      <c r="A57" s="76" t="s">
        <v>658</v>
      </c>
      <c r="B57" s="44" t="s">
        <v>83</v>
      </c>
      <c r="C57" s="44" t="s">
        <v>525</v>
      </c>
      <c r="D57" s="44" t="s">
        <v>526</v>
      </c>
      <c r="E57" s="44" t="s">
        <v>114</v>
      </c>
      <c r="F57" s="44"/>
      <c r="G57" s="47">
        <f>G58+G60</f>
        <v>1364.3000000000002</v>
      </c>
      <c r="H57" s="47">
        <f>H58+H60</f>
        <v>1409.8</v>
      </c>
      <c r="I57" s="47">
        <f>I58+I60</f>
        <v>1458.1</v>
      </c>
    </row>
    <row r="58" spans="1:9" ht="45" customHeight="1">
      <c r="A58" s="46" t="s">
        <v>656</v>
      </c>
      <c r="B58" s="44" t="s">
        <v>83</v>
      </c>
      <c r="C58" s="44" t="s">
        <v>525</v>
      </c>
      <c r="D58" s="44" t="s">
        <v>526</v>
      </c>
      <c r="E58" s="44" t="s">
        <v>114</v>
      </c>
      <c r="F58" s="44" t="s">
        <v>604</v>
      </c>
      <c r="G58" s="47">
        <f>G59</f>
        <v>1308.4</v>
      </c>
      <c r="H58" s="47">
        <f>H59</f>
        <v>1199.3</v>
      </c>
      <c r="I58" s="47">
        <f>I59</f>
        <v>1218.3</v>
      </c>
    </row>
    <row r="59" spans="1:11" ht="15" customHeight="1">
      <c r="A59" s="46" t="s">
        <v>618</v>
      </c>
      <c r="B59" s="44" t="s">
        <v>83</v>
      </c>
      <c r="C59" s="44" t="s">
        <v>525</v>
      </c>
      <c r="D59" s="44" t="s">
        <v>526</v>
      </c>
      <c r="E59" s="44" t="s">
        <v>114</v>
      </c>
      <c r="F59" s="44" t="s">
        <v>617</v>
      </c>
      <c r="G59" s="47">
        <v>1308.4</v>
      </c>
      <c r="H59" s="47">
        <v>1199.3</v>
      </c>
      <c r="I59" s="47">
        <v>1218.3</v>
      </c>
      <c r="J59" s="78"/>
      <c r="K59" s="78"/>
    </row>
    <row r="60" spans="1:9" ht="15" customHeight="1">
      <c r="A60" s="46" t="s">
        <v>619</v>
      </c>
      <c r="B60" s="44" t="s">
        <v>83</v>
      </c>
      <c r="C60" s="44" t="s">
        <v>525</v>
      </c>
      <c r="D60" s="44" t="s">
        <v>526</v>
      </c>
      <c r="E60" s="44" t="s">
        <v>114</v>
      </c>
      <c r="F60" s="44" t="s">
        <v>620</v>
      </c>
      <c r="G60" s="47">
        <f>G61</f>
        <v>55.9</v>
      </c>
      <c r="H60" s="47">
        <f>H61</f>
        <v>210.5</v>
      </c>
      <c r="I60" s="47">
        <f>I61</f>
        <v>239.8</v>
      </c>
    </row>
    <row r="61" spans="1:9" ht="30" customHeight="1">
      <c r="A61" s="46" t="s">
        <v>622</v>
      </c>
      <c r="B61" s="44" t="s">
        <v>83</v>
      </c>
      <c r="C61" s="44" t="s">
        <v>525</v>
      </c>
      <c r="D61" s="44" t="s">
        <v>526</v>
      </c>
      <c r="E61" s="44" t="s">
        <v>114</v>
      </c>
      <c r="F61" s="44" t="s">
        <v>621</v>
      </c>
      <c r="G61" s="47">
        <v>55.9</v>
      </c>
      <c r="H61" s="47">
        <v>210.5</v>
      </c>
      <c r="I61" s="47">
        <v>239.8</v>
      </c>
    </row>
    <row r="62" spans="1:9" ht="60" customHeight="1">
      <c r="A62" s="46" t="s">
        <v>395</v>
      </c>
      <c r="B62" s="44" t="s">
        <v>83</v>
      </c>
      <c r="C62" s="44" t="s">
        <v>525</v>
      </c>
      <c r="D62" s="44" t="s">
        <v>526</v>
      </c>
      <c r="E62" s="44" t="s">
        <v>115</v>
      </c>
      <c r="F62" s="44"/>
      <c r="G62" s="47">
        <f aca="true" t="shared" si="4" ref="G62:I63">G63</f>
        <v>51.099999999999994</v>
      </c>
      <c r="H62" s="47">
        <f t="shared" si="4"/>
        <v>103.1</v>
      </c>
      <c r="I62" s="47">
        <f t="shared" si="4"/>
        <v>103.1</v>
      </c>
    </row>
    <row r="63" spans="1:9" ht="30" customHeight="1">
      <c r="A63" s="46" t="s">
        <v>86</v>
      </c>
      <c r="B63" s="44" t="s">
        <v>83</v>
      </c>
      <c r="C63" s="44" t="s">
        <v>525</v>
      </c>
      <c r="D63" s="44" t="s">
        <v>526</v>
      </c>
      <c r="E63" s="44" t="s">
        <v>115</v>
      </c>
      <c r="F63" s="44" t="s">
        <v>601</v>
      </c>
      <c r="G63" s="47">
        <f t="shared" si="4"/>
        <v>51.099999999999994</v>
      </c>
      <c r="H63" s="47">
        <f t="shared" si="4"/>
        <v>103.1</v>
      </c>
      <c r="I63" s="47">
        <f t="shared" si="4"/>
        <v>103.1</v>
      </c>
    </row>
    <row r="64" spans="1:9" ht="30" customHeight="1">
      <c r="A64" s="46" t="s">
        <v>87</v>
      </c>
      <c r="B64" s="44" t="s">
        <v>83</v>
      </c>
      <c r="C64" s="44" t="s">
        <v>525</v>
      </c>
      <c r="D64" s="44" t="s">
        <v>526</v>
      </c>
      <c r="E64" s="44" t="s">
        <v>115</v>
      </c>
      <c r="F64" s="44" t="s">
        <v>583</v>
      </c>
      <c r="G64" s="47">
        <f>103.1-52</f>
        <v>51.099999999999994</v>
      </c>
      <c r="H64" s="47">
        <v>103.1</v>
      </c>
      <c r="I64" s="47">
        <v>103.1</v>
      </c>
    </row>
    <row r="65" spans="1:9" ht="30" customHeight="1">
      <c r="A65" s="76" t="s">
        <v>277</v>
      </c>
      <c r="B65" s="44" t="s">
        <v>83</v>
      </c>
      <c r="C65" s="44" t="s">
        <v>525</v>
      </c>
      <c r="D65" s="44" t="s">
        <v>526</v>
      </c>
      <c r="E65" s="44" t="s">
        <v>278</v>
      </c>
      <c r="F65" s="44"/>
      <c r="G65" s="47">
        <f aca="true" t="shared" si="5" ref="G65:I67">G66</f>
        <v>537.2</v>
      </c>
      <c r="H65" s="47">
        <f t="shared" si="5"/>
        <v>0</v>
      </c>
      <c r="I65" s="47">
        <f t="shared" si="5"/>
        <v>0</v>
      </c>
    </row>
    <row r="66" spans="1:9" ht="30" customHeight="1">
      <c r="A66" s="46" t="s">
        <v>340</v>
      </c>
      <c r="B66" s="44" t="s">
        <v>83</v>
      </c>
      <c r="C66" s="44" t="s">
        <v>525</v>
      </c>
      <c r="D66" s="44" t="s">
        <v>526</v>
      </c>
      <c r="E66" s="44" t="s">
        <v>344</v>
      </c>
      <c r="F66" s="44"/>
      <c r="G66" s="47">
        <f t="shared" si="5"/>
        <v>537.2</v>
      </c>
      <c r="H66" s="47">
        <f t="shared" si="5"/>
        <v>0</v>
      </c>
      <c r="I66" s="47">
        <f t="shared" si="5"/>
        <v>0</v>
      </c>
    </row>
    <row r="67" spans="1:9" ht="45">
      <c r="A67" s="46" t="s">
        <v>656</v>
      </c>
      <c r="B67" s="44" t="s">
        <v>83</v>
      </c>
      <c r="C67" s="44" t="s">
        <v>525</v>
      </c>
      <c r="D67" s="44" t="s">
        <v>526</v>
      </c>
      <c r="E67" s="44" t="s">
        <v>344</v>
      </c>
      <c r="F67" s="44" t="s">
        <v>604</v>
      </c>
      <c r="G67" s="47">
        <f t="shared" si="5"/>
        <v>537.2</v>
      </c>
      <c r="H67" s="47">
        <f t="shared" si="5"/>
        <v>0</v>
      </c>
      <c r="I67" s="47">
        <f t="shared" si="5"/>
        <v>0</v>
      </c>
    </row>
    <row r="68" spans="1:9" ht="30" customHeight="1">
      <c r="A68" s="46" t="s">
        <v>627</v>
      </c>
      <c r="B68" s="44" t="s">
        <v>83</v>
      </c>
      <c r="C68" s="44" t="s">
        <v>525</v>
      </c>
      <c r="D68" s="44" t="s">
        <v>526</v>
      </c>
      <c r="E68" s="44" t="s">
        <v>344</v>
      </c>
      <c r="F68" s="44" t="s">
        <v>617</v>
      </c>
      <c r="G68" s="47">
        <v>537.2</v>
      </c>
      <c r="H68" s="47">
        <v>0</v>
      </c>
      <c r="I68" s="47">
        <v>0</v>
      </c>
    </row>
    <row r="69" spans="1:9" ht="30" customHeight="1">
      <c r="A69" s="46" t="s">
        <v>301</v>
      </c>
      <c r="B69" s="44" t="s">
        <v>83</v>
      </c>
      <c r="C69" s="44" t="s">
        <v>525</v>
      </c>
      <c r="D69" s="44" t="s">
        <v>526</v>
      </c>
      <c r="E69" s="44" t="s">
        <v>302</v>
      </c>
      <c r="F69" s="44"/>
      <c r="G69" s="47">
        <f>G70+G73</f>
        <v>1810.8</v>
      </c>
      <c r="H69" s="47">
        <f>H70+H73</f>
        <v>0</v>
      </c>
      <c r="I69" s="47">
        <f>I70+I73</f>
        <v>0</v>
      </c>
    </row>
    <row r="70" spans="1:9" ht="30" customHeight="1">
      <c r="A70" s="46" t="s">
        <v>300</v>
      </c>
      <c r="B70" s="44" t="s">
        <v>83</v>
      </c>
      <c r="C70" s="44" t="s">
        <v>525</v>
      </c>
      <c r="D70" s="44" t="s">
        <v>526</v>
      </c>
      <c r="E70" s="44" t="s">
        <v>303</v>
      </c>
      <c r="F70" s="44"/>
      <c r="G70" s="47">
        <f aca="true" t="shared" si="6" ref="G70:I71">G71</f>
        <v>275.8</v>
      </c>
      <c r="H70" s="47">
        <f t="shared" si="6"/>
        <v>0</v>
      </c>
      <c r="I70" s="47">
        <f t="shared" si="6"/>
        <v>0</v>
      </c>
    </row>
    <row r="71" spans="1:9" ht="15">
      <c r="A71" s="46" t="s">
        <v>619</v>
      </c>
      <c r="B71" s="44" t="s">
        <v>83</v>
      </c>
      <c r="C71" s="44" t="s">
        <v>525</v>
      </c>
      <c r="D71" s="44" t="s">
        <v>526</v>
      </c>
      <c r="E71" s="44" t="s">
        <v>303</v>
      </c>
      <c r="F71" s="44" t="s">
        <v>620</v>
      </c>
      <c r="G71" s="47">
        <f t="shared" si="6"/>
        <v>275.8</v>
      </c>
      <c r="H71" s="47">
        <f t="shared" si="6"/>
        <v>0</v>
      </c>
      <c r="I71" s="47">
        <f t="shared" si="6"/>
        <v>0</v>
      </c>
    </row>
    <row r="72" spans="1:9" ht="30">
      <c r="A72" s="46" t="s">
        <v>622</v>
      </c>
      <c r="B72" s="44" t="s">
        <v>83</v>
      </c>
      <c r="C72" s="44" t="s">
        <v>525</v>
      </c>
      <c r="D72" s="44" t="s">
        <v>526</v>
      </c>
      <c r="E72" s="44" t="s">
        <v>303</v>
      </c>
      <c r="F72" s="44" t="s">
        <v>621</v>
      </c>
      <c r="G72" s="47">
        <v>275.8</v>
      </c>
      <c r="H72" s="47">
        <v>0</v>
      </c>
      <c r="I72" s="47">
        <v>0</v>
      </c>
    </row>
    <row r="73" spans="1:9" ht="15">
      <c r="A73" s="46" t="s">
        <v>334</v>
      </c>
      <c r="B73" s="43" t="s">
        <v>83</v>
      </c>
      <c r="C73" s="43" t="s">
        <v>525</v>
      </c>
      <c r="D73" s="43" t="s">
        <v>526</v>
      </c>
      <c r="E73" s="43" t="s">
        <v>347</v>
      </c>
      <c r="F73" s="43"/>
      <c r="G73" s="81">
        <f aca="true" t="shared" si="7" ref="G73:I74">G74</f>
        <v>1535</v>
      </c>
      <c r="H73" s="81">
        <f t="shared" si="7"/>
        <v>0</v>
      </c>
      <c r="I73" s="81">
        <f t="shared" si="7"/>
        <v>0</v>
      </c>
    </row>
    <row r="74" spans="1:9" ht="45">
      <c r="A74" s="46" t="s">
        <v>656</v>
      </c>
      <c r="B74" s="43" t="s">
        <v>83</v>
      </c>
      <c r="C74" s="43" t="s">
        <v>525</v>
      </c>
      <c r="D74" s="43" t="s">
        <v>526</v>
      </c>
      <c r="E74" s="43" t="s">
        <v>347</v>
      </c>
      <c r="F74" s="43" t="s">
        <v>604</v>
      </c>
      <c r="G74" s="81">
        <f t="shared" si="7"/>
        <v>1535</v>
      </c>
      <c r="H74" s="81">
        <f t="shared" si="7"/>
        <v>0</v>
      </c>
      <c r="I74" s="81">
        <f t="shared" si="7"/>
        <v>0</v>
      </c>
    </row>
    <row r="75" spans="1:9" ht="15">
      <c r="A75" s="46" t="s">
        <v>618</v>
      </c>
      <c r="B75" s="43" t="s">
        <v>83</v>
      </c>
      <c r="C75" s="43" t="s">
        <v>525</v>
      </c>
      <c r="D75" s="43" t="s">
        <v>526</v>
      </c>
      <c r="E75" s="43" t="s">
        <v>347</v>
      </c>
      <c r="F75" s="43" t="s">
        <v>617</v>
      </c>
      <c r="G75" s="81">
        <v>1535</v>
      </c>
      <c r="H75" s="81">
        <v>0</v>
      </c>
      <c r="I75" s="81">
        <v>0</v>
      </c>
    </row>
    <row r="76" spans="1:9" ht="15" customHeight="1">
      <c r="A76" s="76" t="s">
        <v>88</v>
      </c>
      <c r="B76" s="44" t="s">
        <v>83</v>
      </c>
      <c r="C76" s="44" t="s">
        <v>525</v>
      </c>
      <c r="D76" s="44" t="s">
        <v>526</v>
      </c>
      <c r="E76" s="44" t="s">
        <v>690</v>
      </c>
      <c r="F76" s="44"/>
      <c r="G76" s="47">
        <f>G77</f>
        <v>1333.8</v>
      </c>
      <c r="H76" s="47">
        <f>H77</f>
        <v>1333.8</v>
      </c>
      <c r="I76" s="47">
        <f>I77</f>
        <v>1333.8</v>
      </c>
    </row>
    <row r="77" spans="1:9" ht="15" customHeight="1">
      <c r="A77" s="76" t="s">
        <v>89</v>
      </c>
      <c r="B77" s="44" t="s">
        <v>83</v>
      </c>
      <c r="C77" s="44" t="s">
        <v>525</v>
      </c>
      <c r="D77" s="44" t="s">
        <v>526</v>
      </c>
      <c r="E77" s="44" t="s">
        <v>58</v>
      </c>
      <c r="F77" s="44"/>
      <c r="G77" s="47">
        <f>G80+G78</f>
        <v>1333.8</v>
      </c>
      <c r="H77" s="47">
        <f>H80+H78</f>
        <v>1333.8</v>
      </c>
      <c r="I77" s="47">
        <f>I80+I78</f>
        <v>1333.8</v>
      </c>
    </row>
    <row r="78" spans="1:9" ht="45" customHeight="1">
      <c r="A78" s="46" t="s">
        <v>656</v>
      </c>
      <c r="B78" s="44" t="s">
        <v>83</v>
      </c>
      <c r="C78" s="44" t="s">
        <v>525</v>
      </c>
      <c r="D78" s="44" t="s">
        <v>526</v>
      </c>
      <c r="E78" s="44" t="s">
        <v>58</v>
      </c>
      <c r="F78" s="44" t="s">
        <v>604</v>
      </c>
      <c r="G78" s="47">
        <f>G79</f>
        <v>1126.8</v>
      </c>
      <c r="H78" s="47">
        <f>H79</f>
        <v>1126.8</v>
      </c>
      <c r="I78" s="47">
        <f>I79</f>
        <v>1126.8</v>
      </c>
    </row>
    <row r="79" spans="1:11" ht="15" customHeight="1">
      <c r="A79" s="46" t="s">
        <v>618</v>
      </c>
      <c r="B79" s="44" t="s">
        <v>83</v>
      </c>
      <c r="C79" s="44" t="s">
        <v>525</v>
      </c>
      <c r="D79" s="44" t="s">
        <v>526</v>
      </c>
      <c r="E79" s="44" t="s">
        <v>58</v>
      </c>
      <c r="F79" s="44" t="s">
        <v>617</v>
      </c>
      <c r="G79" s="47">
        <v>1126.8</v>
      </c>
      <c r="H79" s="47">
        <v>1126.8</v>
      </c>
      <c r="I79" s="47">
        <v>1126.8</v>
      </c>
      <c r="J79" s="78"/>
      <c r="K79" s="78"/>
    </row>
    <row r="80" spans="1:9" ht="15" customHeight="1">
      <c r="A80" s="46" t="s">
        <v>619</v>
      </c>
      <c r="B80" s="44" t="s">
        <v>83</v>
      </c>
      <c r="C80" s="44" t="s">
        <v>525</v>
      </c>
      <c r="D80" s="44" t="s">
        <v>526</v>
      </c>
      <c r="E80" s="44" t="s">
        <v>58</v>
      </c>
      <c r="F80" s="44" t="s">
        <v>620</v>
      </c>
      <c r="G80" s="47">
        <f>G81</f>
        <v>207</v>
      </c>
      <c r="H80" s="47">
        <f>H81</f>
        <v>207</v>
      </c>
      <c r="I80" s="47">
        <f>I81</f>
        <v>207</v>
      </c>
    </row>
    <row r="81" spans="1:9" ht="30" customHeight="1">
      <c r="A81" s="46" t="s">
        <v>622</v>
      </c>
      <c r="B81" s="44" t="s">
        <v>83</v>
      </c>
      <c r="C81" s="44" t="s">
        <v>525</v>
      </c>
      <c r="D81" s="44" t="s">
        <v>526</v>
      </c>
      <c r="E81" s="44" t="s">
        <v>58</v>
      </c>
      <c r="F81" s="44" t="s">
        <v>621</v>
      </c>
      <c r="G81" s="47">
        <v>207</v>
      </c>
      <c r="H81" s="47">
        <v>207</v>
      </c>
      <c r="I81" s="47">
        <v>207</v>
      </c>
    </row>
    <row r="82" spans="1:9" ht="15" customHeight="1">
      <c r="A82" s="46" t="s">
        <v>517</v>
      </c>
      <c r="B82" s="43" t="s">
        <v>83</v>
      </c>
      <c r="C82" s="43" t="s">
        <v>525</v>
      </c>
      <c r="D82" s="43" t="s">
        <v>526</v>
      </c>
      <c r="E82" s="43" t="s">
        <v>683</v>
      </c>
      <c r="F82" s="43"/>
      <c r="G82" s="80">
        <f>SUM(G83)</f>
        <v>30461.2</v>
      </c>
      <c r="H82" s="80">
        <f>SUM(H83)</f>
        <v>18189.7</v>
      </c>
      <c r="I82" s="80">
        <f>SUM(I83)</f>
        <v>18829.5</v>
      </c>
    </row>
    <row r="83" spans="1:9" ht="15" customHeight="1">
      <c r="A83" s="46" t="s">
        <v>589</v>
      </c>
      <c r="B83" s="43" t="s">
        <v>83</v>
      </c>
      <c r="C83" s="43" t="s">
        <v>525</v>
      </c>
      <c r="D83" s="43" t="s">
        <v>526</v>
      </c>
      <c r="E83" s="43" t="s">
        <v>684</v>
      </c>
      <c r="F83" s="43"/>
      <c r="G83" s="80">
        <f>SUM(G84+G97)</f>
        <v>30461.2</v>
      </c>
      <c r="H83" s="80">
        <f>SUM(H84+H97)</f>
        <v>18189.7</v>
      </c>
      <c r="I83" s="80">
        <f>SUM(I84+I97)</f>
        <v>18829.5</v>
      </c>
    </row>
    <row r="84" spans="1:9" ht="15" customHeight="1">
      <c r="A84" s="46" t="s">
        <v>588</v>
      </c>
      <c r="B84" s="43" t="s">
        <v>83</v>
      </c>
      <c r="C84" s="43" t="s">
        <v>525</v>
      </c>
      <c r="D84" s="43" t="s">
        <v>526</v>
      </c>
      <c r="E84" s="43" t="s">
        <v>685</v>
      </c>
      <c r="F84" s="43"/>
      <c r="G84" s="80">
        <f>SUM(G85+G92)</f>
        <v>29857</v>
      </c>
      <c r="H84" s="80">
        <f>SUM(H85+H92)</f>
        <v>18151.8</v>
      </c>
      <c r="I84" s="80">
        <f>SUM(I85+I92)</f>
        <v>18791.6</v>
      </c>
    </row>
    <row r="85" spans="1:9" ht="30" customHeight="1">
      <c r="A85" s="46" t="s">
        <v>382</v>
      </c>
      <c r="B85" s="43" t="s">
        <v>83</v>
      </c>
      <c r="C85" s="43" t="s">
        <v>525</v>
      </c>
      <c r="D85" s="43" t="s">
        <v>526</v>
      </c>
      <c r="E85" s="43" t="s">
        <v>686</v>
      </c>
      <c r="F85" s="43"/>
      <c r="G85" s="80">
        <f>SUM(G86+G88+G90)</f>
        <v>25090.7</v>
      </c>
      <c r="H85" s="80">
        <f>SUM(H86+H88+H90)</f>
        <v>15574.7</v>
      </c>
      <c r="I85" s="80">
        <f>SUM(I86+I88+I90)</f>
        <v>16116.6</v>
      </c>
    </row>
    <row r="86" spans="1:9" ht="45" customHeight="1">
      <c r="A86" s="46" t="s">
        <v>656</v>
      </c>
      <c r="B86" s="43" t="s">
        <v>83</v>
      </c>
      <c r="C86" s="43" t="s">
        <v>525</v>
      </c>
      <c r="D86" s="43" t="s">
        <v>526</v>
      </c>
      <c r="E86" s="43" t="s">
        <v>686</v>
      </c>
      <c r="F86" s="43" t="s">
        <v>604</v>
      </c>
      <c r="G86" s="47">
        <f>G87</f>
        <v>22677.7</v>
      </c>
      <c r="H86" s="47">
        <f>H87</f>
        <v>14259.7</v>
      </c>
      <c r="I86" s="47">
        <f>I87</f>
        <v>14801.6</v>
      </c>
    </row>
    <row r="87" spans="1:11" ht="15" customHeight="1">
      <c r="A87" s="46" t="s">
        <v>618</v>
      </c>
      <c r="B87" s="43" t="s">
        <v>83</v>
      </c>
      <c r="C87" s="43" t="s">
        <v>525</v>
      </c>
      <c r="D87" s="43" t="s">
        <v>526</v>
      </c>
      <c r="E87" s="43" t="s">
        <v>686</v>
      </c>
      <c r="F87" s="43" t="s">
        <v>617</v>
      </c>
      <c r="G87" s="80">
        <v>22677.7</v>
      </c>
      <c r="H87" s="80">
        <v>14259.7</v>
      </c>
      <c r="I87" s="80">
        <v>14801.6</v>
      </c>
      <c r="J87" s="78"/>
      <c r="K87" s="78"/>
    </row>
    <row r="88" spans="1:9" ht="15" customHeight="1">
      <c r="A88" s="46" t="s">
        <v>619</v>
      </c>
      <c r="B88" s="43" t="s">
        <v>83</v>
      </c>
      <c r="C88" s="43" t="s">
        <v>525</v>
      </c>
      <c r="D88" s="43" t="s">
        <v>526</v>
      </c>
      <c r="E88" s="43" t="s">
        <v>686</v>
      </c>
      <c r="F88" s="43" t="s">
        <v>620</v>
      </c>
      <c r="G88" s="47">
        <f>G89</f>
        <v>2243.1</v>
      </c>
      <c r="H88" s="47">
        <f>H89</f>
        <v>1300</v>
      </c>
      <c r="I88" s="47">
        <f>I89</f>
        <v>1300</v>
      </c>
    </row>
    <row r="89" spans="1:9" ht="30" customHeight="1">
      <c r="A89" s="46" t="s">
        <v>622</v>
      </c>
      <c r="B89" s="43" t="s">
        <v>83</v>
      </c>
      <c r="C89" s="43" t="s">
        <v>525</v>
      </c>
      <c r="D89" s="43" t="s">
        <v>526</v>
      </c>
      <c r="E89" s="43" t="s">
        <v>686</v>
      </c>
      <c r="F89" s="43" t="s">
        <v>621</v>
      </c>
      <c r="G89" s="81">
        <f>1890+8-22.9+56+312</f>
        <v>2243.1</v>
      </c>
      <c r="H89" s="81">
        <v>1300</v>
      </c>
      <c r="I89" s="81">
        <v>1300</v>
      </c>
    </row>
    <row r="90" spans="1:9" ht="15" customHeight="1">
      <c r="A90" s="46" t="s">
        <v>623</v>
      </c>
      <c r="B90" s="43" t="s">
        <v>83</v>
      </c>
      <c r="C90" s="43" t="s">
        <v>525</v>
      </c>
      <c r="D90" s="43" t="s">
        <v>526</v>
      </c>
      <c r="E90" s="43" t="s">
        <v>686</v>
      </c>
      <c r="F90" s="43" t="s">
        <v>625</v>
      </c>
      <c r="G90" s="81">
        <f>G91</f>
        <v>169.9</v>
      </c>
      <c r="H90" s="81">
        <f>H91</f>
        <v>15</v>
      </c>
      <c r="I90" s="81">
        <f>I91</f>
        <v>15</v>
      </c>
    </row>
    <row r="91" spans="1:9" ht="15" customHeight="1">
      <c r="A91" s="46" t="s">
        <v>624</v>
      </c>
      <c r="B91" s="43" t="s">
        <v>83</v>
      </c>
      <c r="C91" s="43" t="s">
        <v>525</v>
      </c>
      <c r="D91" s="43" t="s">
        <v>526</v>
      </c>
      <c r="E91" s="43" t="s">
        <v>686</v>
      </c>
      <c r="F91" s="43" t="s">
        <v>626</v>
      </c>
      <c r="G91" s="81">
        <v>169.9</v>
      </c>
      <c r="H91" s="81">
        <v>15</v>
      </c>
      <c r="I91" s="81">
        <v>15</v>
      </c>
    </row>
    <row r="92" spans="1:9" ht="45" customHeight="1">
      <c r="A92" s="46" t="s">
        <v>383</v>
      </c>
      <c r="B92" s="43" t="s">
        <v>83</v>
      </c>
      <c r="C92" s="43" t="s">
        <v>525</v>
      </c>
      <c r="D92" s="43" t="s">
        <v>526</v>
      </c>
      <c r="E92" s="43" t="s">
        <v>687</v>
      </c>
      <c r="F92" s="43"/>
      <c r="G92" s="81">
        <f>G93+G95</f>
        <v>4766.3</v>
      </c>
      <c r="H92" s="81">
        <f>H93+H95</f>
        <v>2577.1</v>
      </c>
      <c r="I92" s="81">
        <f>I93+I95</f>
        <v>2675</v>
      </c>
    </row>
    <row r="93" spans="1:9" ht="45" customHeight="1">
      <c r="A93" s="46" t="s">
        <v>656</v>
      </c>
      <c r="B93" s="43" t="s">
        <v>83</v>
      </c>
      <c r="C93" s="43" t="s">
        <v>525</v>
      </c>
      <c r="D93" s="43" t="s">
        <v>526</v>
      </c>
      <c r="E93" s="43" t="s">
        <v>687</v>
      </c>
      <c r="F93" s="43" t="s">
        <v>604</v>
      </c>
      <c r="G93" s="81">
        <f>G94</f>
        <v>4765.5</v>
      </c>
      <c r="H93" s="81">
        <f>H94</f>
        <v>2577.1</v>
      </c>
      <c r="I93" s="81">
        <f>I94</f>
        <v>2675</v>
      </c>
    </row>
    <row r="94" spans="1:11" ht="15" customHeight="1">
      <c r="A94" s="46" t="s">
        <v>618</v>
      </c>
      <c r="B94" s="43" t="s">
        <v>83</v>
      </c>
      <c r="C94" s="43" t="s">
        <v>525</v>
      </c>
      <c r="D94" s="43" t="s">
        <v>526</v>
      </c>
      <c r="E94" s="43" t="s">
        <v>687</v>
      </c>
      <c r="F94" s="43" t="s">
        <v>617</v>
      </c>
      <c r="G94" s="81">
        <v>4765.5</v>
      </c>
      <c r="H94" s="81">
        <v>2577.1</v>
      </c>
      <c r="I94" s="81">
        <v>2675</v>
      </c>
      <c r="J94" s="78"/>
      <c r="K94" s="78"/>
    </row>
    <row r="95" spans="1:11" ht="15" customHeight="1">
      <c r="A95" s="46" t="s">
        <v>623</v>
      </c>
      <c r="B95" s="43" t="s">
        <v>83</v>
      </c>
      <c r="C95" s="43" t="s">
        <v>525</v>
      </c>
      <c r="D95" s="43" t="s">
        <v>526</v>
      </c>
      <c r="E95" s="43" t="s">
        <v>687</v>
      </c>
      <c r="F95" s="43" t="s">
        <v>625</v>
      </c>
      <c r="G95" s="81">
        <f>G96</f>
        <v>0.8</v>
      </c>
      <c r="H95" s="81">
        <f>H96</f>
        <v>0</v>
      </c>
      <c r="I95" s="81">
        <f>I96</f>
        <v>0</v>
      </c>
      <c r="J95" s="78"/>
      <c r="K95" s="78"/>
    </row>
    <row r="96" spans="1:11" ht="15" customHeight="1">
      <c r="A96" s="46" t="s">
        <v>624</v>
      </c>
      <c r="B96" s="43" t="s">
        <v>83</v>
      </c>
      <c r="C96" s="43" t="s">
        <v>525</v>
      </c>
      <c r="D96" s="43" t="s">
        <v>526</v>
      </c>
      <c r="E96" s="43" t="s">
        <v>687</v>
      </c>
      <c r="F96" s="43" t="s">
        <v>626</v>
      </c>
      <c r="G96" s="81">
        <v>0.8</v>
      </c>
      <c r="H96" s="81">
        <v>0</v>
      </c>
      <c r="I96" s="81">
        <v>0</v>
      </c>
      <c r="J96" s="78"/>
      <c r="K96" s="78"/>
    </row>
    <row r="97" spans="1:9" ht="30" customHeight="1">
      <c r="A97" s="46" t="s">
        <v>576</v>
      </c>
      <c r="B97" s="43" t="s">
        <v>83</v>
      </c>
      <c r="C97" s="43" t="s">
        <v>525</v>
      </c>
      <c r="D97" s="43" t="s">
        <v>526</v>
      </c>
      <c r="E97" s="43" t="s">
        <v>688</v>
      </c>
      <c r="F97" s="43"/>
      <c r="G97" s="47">
        <f>G98</f>
        <v>604.2</v>
      </c>
      <c r="H97" s="47">
        <f aca="true" t="shared" si="8" ref="G97:I98">H98</f>
        <v>37.9</v>
      </c>
      <c r="I97" s="47">
        <f t="shared" si="8"/>
        <v>37.9</v>
      </c>
    </row>
    <row r="98" spans="1:9" ht="15" customHeight="1">
      <c r="A98" s="46" t="s">
        <v>623</v>
      </c>
      <c r="B98" s="43" t="s">
        <v>83</v>
      </c>
      <c r="C98" s="43" t="s">
        <v>525</v>
      </c>
      <c r="D98" s="43" t="s">
        <v>526</v>
      </c>
      <c r="E98" s="43" t="s">
        <v>688</v>
      </c>
      <c r="F98" s="43" t="s">
        <v>625</v>
      </c>
      <c r="G98" s="47">
        <f t="shared" si="8"/>
        <v>604.2</v>
      </c>
      <c r="H98" s="47">
        <f t="shared" si="8"/>
        <v>37.9</v>
      </c>
      <c r="I98" s="47">
        <f t="shared" si="8"/>
        <v>37.9</v>
      </c>
    </row>
    <row r="99" spans="1:9" ht="15" customHeight="1">
      <c r="A99" s="46" t="s">
        <v>624</v>
      </c>
      <c r="B99" s="43" t="s">
        <v>83</v>
      </c>
      <c r="C99" s="43" t="s">
        <v>525</v>
      </c>
      <c r="D99" s="43" t="s">
        <v>526</v>
      </c>
      <c r="E99" s="43" t="s">
        <v>688</v>
      </c>
      <c r="F99" s="43" t="s">
        <v>626</v>
      </c>
      <c r="G99" s="81">
        <v>604.2</v>
      </c>
      <c r="H99" s="81">
        <v>37.9</v>
      </c>
      <c r="I99" s="81">
        <v>37.9</v>
      </c>
    </row>
    <row r="100" spans="1:9" ht="15" customHeight="1">
      <c r="A100" s="46" t="s">
        <v>585</v>
      </c>
      <c r="B100" s="44" t="s">
        <v>83</v>
      </c>
      <c r="C100" s="44" t="s">
        <v>525</v>
      </c>
      <c r="D100" s="44" t="s">
        <v>526</v>
      </c>
      <c r="E100" s="44" t="s">
        <v>90</v>
      </c>
      <c r="F100" s="43"/>
      <c r="G100" s="47">
        <f aca="true" t="shared" si="9" ref="G100:I103">G101</f>
        <v>420</v>
      </c>
      <c r="H100" s="47">
        <f t="shared" si="9"/>
        <v>420</v>
      </c>
      <c r="I100" s="47">
        <f t="shared" si="9"/>
        <v>420</v>
      </c>
    </row>
    <row r="101" spans="1:9" ht="15" customHeight="1">
      <c r="A101" s="46" t="s">
        <v>712</v>
      </c>
      <c r="B101" s="44" t="s">
        <v>83</v>
      </c>
      <c r="C101" s="44" t="s">
        <v>525</v>
      </c>
      <c r="D101" s="44" t="s">
        <v>526</v>
      </c>
      <c r="E101" s="44" t="s">
        <v>91</v>
      </c>
      <c r="F101" s="44"/>
      <c r="G101" s="47">
        <f t="shared" si="9"/>
        <v>420</v>
      </c>
      <c r="H101" s="47">
        <f t="shared" si="9"/>
        <v>420</v>
      </c>
      <c r="I101" s="47">
        <f t="shared" si="9"/>
        <v>420</v>
      </c>
    </row>
    <row r="102" spans="1:9" ht="45" customHeight="1">
      <c r="A102" s="46" t="s">
        <v>92</v>
      </c>
      <c r="B102" s="44" t="s">
        <v>83</v>
      </c>
      <c r="C102" s="44" t="s">
        <v>525</v>
      </c>
      <c r="D102" s="44" t="s">
        <v>526</v>
      </c>
      <c r="E102" s="44" t="s">
        <v>93</v>
      </c>
      <c r="F102" s="44"/>
      <c r="G102" s="47">
        <f t="shared" si="9"/>
        <v>420</v>
      </c>
      <c r="H102" s="47">
        <f t="shared" si="9"/>
        <v>420</v>
      </c>
      <c r="I102" s="47">
        <f t="shared" si="9"/>
        <v>420</v>
      </c>
    </row>
    <row r="103" spans="1:9" ht="15" customHeight="1">
      <c r="A103" s="46" t="s">
        <v>639</v>
      </c>
      <c r="B103" s="44" t="s">
        <v>83</v>
      </c>
      <c r="C103" s="44" t="s">
        <v>525</v>
      </c>
      <c r="D103" s="44" t="s">
        <v>526</v>
      </c>
      <c r="E103" s="44" t="s">
        <v>93</v>
      </c>
      <c r="F103" s="44" t="s">
        <v>636</v>
      </c>
      <c r="G103" s="47">
        <f t="shared" si="9"/>
        <v>420</v>
      </c>
      <c r="H103" s="47">
        <f t="shared" si="9"/>
        <v>420</v>
      </c>
      <c r="I103" s="47">
        <f t="shared" si="9"/>
        <v>420</v>
      </c>
    </row>
    <row r="104" spans="1:9" ht="15" customHeight="1">
      <c r="A104" s="46" t="s">
        <v>549</v>
      </c>
      <c r="B104" s="44" t="s">
        <v>83</v>
      </c>
      <c r="C104" s="44" t="s">
        <v>525</v>
      </c>
      <c r="D104" s="44" t="s">
        <v>526</v>
      </c>
      <c r="E104" s="44" t="s">
        <v>93</v>
      </c>
      <c r="F104" s="44" t="s">
        <v>571</v>
      </c>
      <c r="G104" s="47">
        <v>420</v>
      </c>
      <c r="H104" s="47">
        <v>420</v>
      </c>
      <c r="I104" s="47">
        <v>420</v>
      </c>
    </row>
    <row r="105" spans="1:9" ht="30">
      <c r="A105" s="46" t="s">
        <v>178</v>
      </c>
      <c r="B105" s="44" t="s">
        <v>83</v>
      </c>
      <c r="C105" s="44" t="s">
        <v>525</v>
      </c>
      <c r="D105" s="44" t="s">
        <v>526</v>
      </c>
      <c r="E105" s="44" t="s">
        <v>717</v>
      </c>
      <c r="F105" s="44"/>
      <c r="G105" s="47">
        <f aca="true" t="shared" si="10" ref="G105:I106">G106</f>
        <v>140</v>
      </c>
      <c r="H105" s="47">
        <f t="shared" si="10"/>
        <v>190</v>
      </c>
      <c r="I105" s="47">
        <f t="shared" si="10"/>
        <v>190</v>
      </c>
    </row>
    <row r="106" spans="1:9" ht="45">
      <c r="A106" s="46" t="s">
        <v>477</v>
      </c>
      <c r="B106" s="44" t="s">
        <v>83</v>
      </c>
      <c r="C106" s="44" t="s">
        <v>525</v>
      </c>
      <c r="D106" s="44" t="s">
        <v>526</v>
      </c>
      <c r="E106" s="44" t="s">
        <v>716</v>
      </c>
      <c r="F106" s="44"/>
      <c r="G106" s="47">
        <f t="shared" si="10"/>
        <v>140</v>
      </c>
      <c r="H106" s="47">
        <f t="shared" si="10"/>
        <v>190</v>
      </c>
      <c r="I106" s="47">
        <f t="shared" si="10"/>
        <v>190</v>
      </c>
    </row>
    <row r="107" spans="1:9" ht="15">
      <c r="A107" s="46" t="s">
        <v>76</v>
      </c>
      <c r="B107" s="44" t="s">
        <v>83</v>
      </c>
      <c r="C107" s="44" t="s">
        <v>525</v>
      </c>
      <c r="D107" s="44" t="s">
        <v>526</v>
      </c>
      <c r="E107" s="44" t="s">
        <v>478</v>
      </c>
      <c r="F107" s="44"/>
      <c r="G107" s="47">
        <f>G109+G111</f>
        <v>140</v>
      </c>
      <c r="H107" s="47">
        <f>H109+H111</f>
        <v>190</v>
      </c>
      <c r="I107" s="47">
        <f>I109+I111</f>
        <v>190</v>
      </c>
    </row>
    <row r="108" spans="1:9" ht="45">
      <c r="A108" s="46" t="s">
        <v>656</v>
      </c>
      <c r="B108" s="44" t="s">
        <v>83</v>
      </c>
      <c r="C108" s="44" t="s">
        <v>525</v>
      </c>
      <c r="D108" s="44" t="s">
        <v>526</v>
      </c>
      <c r="E108" s="44" t="s">
        <v>478</v>
      </c>
      <c r="F108" s="44" t="s">
        <v>604</v>
      </c>
      <c r="G108" s="47">
        <f>G109</f>
        <v>100</v>
      </c>
      <c r="H108" s="47">
        <f>H109</f>
        <v>150</v>
      </c>
      <c r="I108" s="47">
        <f>I109</f>
        <v>150</v>
      </c>
    </row>
    <row r="109" spans="1:11" ht="15">
      <c r="A109" s="46" t="s">
        <v>618</v>
      </c>
      <c r="B109" s="44" t="s">
        <v>83</v>
      </c>
      <c r="C109" s="44" t="s">
        <v>525</v>
      </c>
      <c r="D109" s="44" t="s">
        <v>526</v>
      </c>
      <c r="E109" s="44" t="s">
        <v>478</v>
      </c>
      <c r="F109" s="44" t="s">
        <v>617</v>
      </c>
      <c r="G109" s="47">
        <v>100</v>
      </c>
      <c r="H109" s="47">
        <v>150</v>
      </c>
      <c r="I109" s="47">
        <v>150</v>
      </c>
      <c r="J109" s="78"/>
      <c r="K109" s="78"/>
    </row>
    <row r="110" spans="1:9" ht="15">
      <c r="A110" s="46" t="s">
        <v>619</v>
      </c>
      <c r="B110" s="44" t="s">
        <v>83</v>
      </c>
      <c r="C110" s="44" t="s">
        <v>525</v>
      </c>
      <c r="D110" s="44" t="s">
        <v>526</v>
      </c>
      <c r="E110" s="44" t="s">
        <v>478</v>
      </c>
      <c r="F110" s="44" t="s">
        <v>620</v>
      </c>
      <c r="G110" s="47">
        <f>G111</f>
        <v>40</v>
      </c>
      <c r="H110" s="47">
        <f>H111</f>
        <v>40</v>
      </c>
      <c r="I110" s="47">
        <f>I111</f>
        <v>40</v>
      </c>
    </row>
    <row r="111" spans="1:9" ht="30">
      <c r="A111" s="46" t="s">
        <v>622</v>
      </c>
      <c r="B111" s="44" t="s">
        <v>83</v>
      </c>
      <c r="C111" s="44" t="s">
        <v>525</v>
      </c>
      <c r="D111" s="44" t="s">
        <v>526</v>
      </c>
      <c r="E111" s="44" t="s">
        <v>478</v>
      </c>
      <c r="F111" s="44" t="s">
        <v>621</v>
      </c>
      <c r="G111" s="47">
        <v>40</v>
      </c>
      <c r="H111" s="47">
        <v>40</v>
      </c>
      <c r="I111" s="47">
        <v>40</v>
      </c>
    </row>
    <row r="112" spans="1:9" ht="15" customHeight="1">
      <c r="A112" s="46" t="s">
        <v>207</v>
      </c>
      <c r="B112" s="43" t="s">
        <v>83</v>
      </c>
      <c r="C112" s="43" t="s">
        <v>525</v>
      </c>
      <c r="D112" s="43" t="s">
        <v>526</v>
      </c>
      <c r="E112" s="43" t="s">
        <v>495</v>
      </c>
      <c r="F112" s="43"/>
      <c r="G112" s="81">
        <f>G113+G117+G121+G125+G129+G133</f>
        <v>2163.2</v>
      </c>
      <c r="H112" s="81">
        <f>H113+H117+H121+H125+H129+H133</f>
        <v>2626.3</v>
      </c>
      <c r="I112" s="81">
        <f>I113+I117+I121+I125+I129+I133</f>
        <v>2638.5</v>
      </c>
    </row>
    <row r="113" spans="1:9" ht="30" customHeight="1">
      <c r="A113" s="46" t="s">
        <v>94</v>
      </c>
      <c r="B113" s="43" t="s">
        <v>83</v>
      </c>
      <c r="C113" s="43" t="s">
        <v>525</v>
      </c>
      <c r="D113" s="43" t="s">
        <v>526</v>
      </c>
      <c r="E113" s="43" t="s">
        <v>498</v>
      </c>
      <c r="F113" s="43"/>
      <c r="G113" s="81">
        <f aca="true" t="shared" si="11" ref="G113:I115">G114</f>
        <v>593</v>
      </c>
      <c r="H113" s="81">
        <f t="shared" si="11"/>
        <v>832.5</v>
      </c>
      <c r="I113" s="81">
        <f t="shared" si="11"/>
        <v>832.5</v>
      </c>
    </row>
    <row r="114" spans="1:9" ht="15" customHeight="1">
      <c r="A114" s="46" t="s">
        <v>76</v>
      </c>
      <c r="B114" s="43" t="s">
        <v>83</v>
      </c>
      <c r="C114" s="43" t="s">
        <v>525</v>
      </c>
      <c r="D114" s="43" t="s">
        <v>526</v>
      </c>
      <c r="E114" s="43" t="s">
        <v>499</v>
      </c>
      <c r="F114" s="43"/>
      <c r="G114" s="81">
        <f t="shared" si="11"/>
        <v>593</v>
      </c>
      <c r="H114" s="81">
        <f t="shared" si="11"/>
        <v>832.5</v>
      </c>
      <c r="I114" s="81">
        <f t="shared" si="11"/>
        <v>832.5</v>
      </c>
    </row>
    <row r="115" spans="1:9" ht="15" customHeight="1">
      <c r="A115" s="46" t="s">
        <v>619</v>
      </c>
      <c r="B115" s="43" t="s">
        <v>83</v>
      </c>
      <c r="C115" s="43" t="s">
        <v>525</v>
      </c>
      <c r="D115" s="43" t="s">
        <v>526</v>
      </c>
      <c r="E115" s="43" t="s">
        <v>499</v>
      </c>
      <c r="F115" s="43" t="s">
        <v>620</v>
      </c>
      <c r="G115" s="81">
        <f t="shared" si="11"/>
        <v>593</v>
      </c>
      <c r="H115" s="81">
        <f t="shared" si="11"/>
        <v>832.5</v>
      </c>
      <c r="I115" s="81">
        <f t="shared" si="11"/>
        <v>832.5</v>
      </c>
    </row>
    <row r="116" spans="1:9" ht="30" customHeight="1">
      <c r="A116" s="46" t="s">
        <v>622</v>
      </c>
      <c r="B116" s="43" t="s">
        <v>83</v>
      </c>
      <c r="C116" s="43" t="s">
        <v>525</v>
      </c>
      <c r="D116" s="43" t="s">
        <v>526</v>
      </c>
      <c r="E116" s="43" t="s">
        <v>499</v>
      </c>
      <c r="F116" s="43" t="s">
        <v>621</v>
      </c>
      <c r="G116" s="81">
        <v>593</v>
      </c>
      <c r="H116" s="81">
        <v>832.5</v>
      </c>
      <c r="I116" s="81">
        <v>832.5</v>
      </c>
    </row>
    <row r="117" spans="1:9" ht="30" customHeight="1">
      <c r="A117" s="46" t="s">
        <v>95</v>
      </c>
      <c r="B117" s="43" t="s">
        <v>83</v>
      </c>
      <c r="C117" s="43" t="s">
        <v>525</v>
      </c>
      <c r="D117" s="43" t="s">
        <v>526</v>
      </c>
      <c r="E117" s="43" t="s">
        <v>501</v>
      </c>
      <c r="F117" s="43"/>
      <c r="G117" s="81">
        <f aca="true" t="shared" si="12" ref="G117:I119">G118</f>
        <v>555.2</v>
      </c>
      <c r="H117" s="81">
        <f t="shared" si="12"/>
        <v>669.2</v>
      </c>
      <c r="I117" s="81">
        <f t="shared" si="12"/>
        <v>669.2</v>
      </c>
    </row>
    <row r="118" spans="1:9" ht="15" customHeight="1">
      <c r="A118" s="46" t="s">
        <v>76</v>
      </c>
      <c r="B118" s="43" t="s">
        <v>83</v>
      </c>
      <c r="C118" s="43" t="s">
        <v>525</v>
      </c>
      <c r="D118" s="43" t="s">
        <v>526</v>
      </c>
      <c r="E118" s="43" t="s">
        <v>502</v>
      </c>
      <c r="F118" s="43"/>
      <c r="G118" s="81">
        <f t="shared" si="12"/>
        <v>555.2</v>
      </c>
      <c r="H118" s="81">
        <f t="shared" si="12"/>
        <v>669.2</v>
      </c>
      <c r="I118" s="81">
        <f t="shared" si="12"/>
        <v>669.2</v>
      </c>
    </row>
    <row r="119" spans="1:9" ht="15" customHeight="1">
      <c r="A119" s="46" t="s">
        <v>619</v>
      </c>
      <c r="B119" s="43" t="s">
        <v>83</v>
      </c>
      <c r="C119" s="43" t="s">
        <v>525</v>
      </c>
      <c r="D119" s="43" t="s">
        <v>526</v>
      </c>
      <c r="E119" s="43" t="s">
        <v>502</v>
      </c>
      <c r="F119" s="43" t="s">
        <v>620</v>
      </c>
      <c r="G119" s="81">
        <f t="shared" si="12"/>
        <v>555.2</v>
      </c>
      <c r="H119" s="81">
        <f t="shared" si="12"/>
        <v>669.2</v>
      </c>
      <c r="I119" s="81">
        <f t="shared" si="12"/>
        <v>669.2</v>
      </c>
    </row>
    <row r="120" spans="1:9" ht="30" customHeight="1">
      <c r="A120" s="46" t="s">
        <v>622</v>
      </c>
      <c r="B120" s="43" t="s">
        <v>83</v>
      </c>
      <c r="C120" s="43" t="s">
        <v>525</v>
      </c>
      <c r="D120" s="43" t="s">
        <v>526</v>
      </c>
      <c r="E120" s="43" t="s">
        <v>502</v>
      </c>
      <c r="F120" s="43" t="s">
        <v>621</v>
      </c>
      <c r="G120" s="81">
        <v>555.2</v>
      </c>
      <c r="H120" s="81">
        <v>669.2</v>
      </c>
      <c r="I120" s="81">
        <v>669.2</v>
      </c>
    </row>
    <row r="121" spans="1:9" ht="15" customHeight="1">
      <c r="A121" s="46" t="s">
        <v>96</v>
      </c>
      <c r="B121" s="43" t="s">
        <v>83</v>
      </c>
      <c r="C121" s="43" t="s">
        <v>525</v>
      </c>
      <c r="D121" s="43" t="s">
        <v>526</v>
      </c>
      <c r="E121" s="43" t="s">
        <v>503</v>
      </c>
      <c r="F121" s="43"/>
      <c r="G121" s="81">
        <f aca="true" t="shared" si="13" ref="G121:I123">G122</f>
        <v>59</v>
      </c>
      <c r="H121" s="81">
        <f t="shared" si="13"/>
        <v>59</v>
      </c>
      <c r="I121" s="81">
        <f t="shared" si="13"/>
        <v>59</v>
      </c>
    </row>
    <row r="122" spans="1:9" ht="15" customHeight="1">
      <c r="A122" s="46" t="s">
        <v>76</v>
      </c>
      <c r="B122" s="43" t="s">
        <v>83</v>
      </c>
      <c r="C122" s="43" t="s">
        <v>525</v>
      </c>
      <c r="D122" s="43" t="s">
        <v>526</v>
      </c>
      <c r="E122" s="43" t="s">
        <v>504</v>
      </c>
      <c r="F122" s="43"/>
      <c r="G122" s="81">
        <f t="shared" si="13"/>
        <v>59</v>
      </c>
      <c r="H122" s="81">
        <f t="shared" si="13"/>
        <v>59</v>
      </c>
      <c r="I122" s="81">
        <f t="shared" si="13"/>
        <v>59</v>
      </c>
    </row>
    <row r="123" spans="1:9" ht="15" customHeight="1">
      <c r="A123" s="46" t="s">
        <v>619</v>
      </c>
      <c r="B123" s="43" t="s">
        <v>83</v>
      </c>
      <c r="C123" s="43" t="s">
        <v>525</v>
      </c>
      <c r="D123" s="43" t="s">
        <v>526</v>
      </c>
      <c r="E123" s="43" t="s">
        <v>504</v>
      </c>
      <c r="F123" s="43" t="s">
        <v>620</v>
      </c>
      <c r="G123" s="81">
        <f t="shared" si="13"/>
        <v>59</v>
      </c>
      <c r="H123" s="81">
        <f t="shared" si="13"/>
        <v>59</v>
      </c>
      <c r="I123" s="81">
        <f t="shared" si="13"/>
        <v>59</v>
      </c>
    </row>
    <row r="124" spans="1:9" ht="30" customHeight="1">
      <c r="A124" s="46" t="s">
        <v>622</v>
      </c>
      <c r="B124" s="43" t="s">
        <v>83</v>
      </c>
      <c r="C124" s="43" t="s">
        <v>525</v>
      </c>
      <c r="D124" s="43" t="s">
        <v>526</v>
      </c>
      <c r="E124" s="43" t="s">
        <v>504</v>
      </c>
      <c r="F124" s="43" t="s">
        <v>621</v>
      </c>
      <c r="G124" s="81">
        <v>59</v>
      </c>
      <c r="H124" s="81">
        <v>59</v>
      </c>
      <c r="I124" s="81">
        <v>59</v>
      </c>
    </row>
    <row r="125" spans="1:9" ht="15" customHeight="1">
      <c r="A125" s="46" t="s">
        <v>97</v>
      </c>
      <c r="B125" s="43" t="s">
        <v>83</v>
      </c>
      <c r="C125" s="43" t="s">
        <v>525</v>
      </c>
      <c r="D125" s="43" t="s">
        <v>526</v>
      </c>
      <c r="E125" s="43" t="s">
        <v>505</v>
      </c>
      <c r="F125" s="43"/>
      <c r="G125" s="81">
        <f aca="true" t="shared" si="14" ref="G125:I127">G126</f>
        <v>73.2</v>
      </c>
      <c r="H125" s="81">
        <f t="shared" si="14"/>
        <v>182.8</v>
      </c>
      <c r="I125" s="81">
        <f t="shared" si="14"/>
        <v>195</v>
      </c>
    </row>
    <row r="126" spans="1:9" ht="15" customHeight="1">
      <c r="A126" s="46" t="s">
        <v>76</v>
      </c>
      <c r="B126" s="43" t="s">
        <v>83</v>
      </c>
      <c r="C126" s="43" t="s">
        <v>525</v>
      </c>
      <c r="D126" s="43" t="s">
        <v>526</v>
      </c>
      <c r="E126" s="43" t="s">
        <v>506</v>
      </c>
      <c r="F126" s="43"/>
      <c r="G126" s="81">
        <f t="shared" si="14"/>
        <v>73.2</v>
      </c>
      <c r="H126" s="81">
        <f t="shared" si="14"/>
        <v>182.8</v>
      </c>
      <c r="I126" s="81">
        <f t="shared" si="14"/>
        <v>195</v>
      </c>
    </row>
    <row r="127" spans="1:9" ht="15" customHeight="1">
      <c r="A127" s="46" t="s">
        <v>619</v>
      </c>
      <c r="B127" s="43" t="s">
        <v>83</v>
      </c>
      <c r="C127" s="43" t="s">
        <v>525</v>
      </c>
      <c r="D127" s="43" t="s">
        <v>526</v>
      </c>
      <c r="E127" s="43" t="s">
        <v>506</v>
      </c>
      <c r="F127" s="43" t="s">
        <v>620</v>
      </c>
      <c r="G127" s="81">
        <f t="shared" si="14"/>
        <v>73.2</v>
      </c>
      <c r="H127" s="81">
        <f t="shared" si="14"/>
        <v>182.8</v>
      </c>
      <c r="I127" s="81">
        <f t="shared" si="14"/>
        <v>195</v>
      </c>
    </row>
    <row r="128" spans="1:9" ht="30" customHeight="1">
      <c r="A128" s="46" t="s">
        <v>622</v>
      </c>
      <c r="B128" s="43" t="s">
        <v>83</v>
      </c>
      <c r="C128" s="43" t="s">
        <v>525</v>
      </c>
      <c r="D128" s="43" t="s">
        <v>526</v>
      </c>
      <c r="E128" s="43" t="s">
        <v>506</v>
      </c>
      <c r="F128" s="43" t="s">
        <v>621</v>
      </c>
      <c r="G128" s="47">
        <v>73.2</v>
      </c>
      <c r="H128" s="47">
        <v>182.8</v>
      </c>
      <c r="I128" s="47">
        <v>195</v>
      </c>
    </row>
    <row r="129" spans="1:9" ht="30" customHeight="1">
      <c r="A129" s="46" t="s">
        <v>102</v>
      </c>
      <c r="B129" s="43" t="s">
        <v>83</v>
      </c>
      <c r="C129" s="43" t="s">
        <v>525</v>
      </c>
      <c r="D129" s="43" t="s">
        <v>526</v>
      </c>
      <c r="E129" s="43" t="s">
        <v>507</v>
      </c>
      <c r="F129" s="43"/>
      <c r="G129" s="81">
        <f aca="true" t="shared" si="15" ref="G129:I131">G130</f>
        <v>852.8</v>
      </c>
      <c r="H129" s="81">
        <f t="shared" si="15"/>
        <v>852.8</v>
      </c>
      <c r="I129" s="81">
        <f t="shared" si="15"/>
        <v>852.8</v>
      </c>
    </row>
    <row r="130" spans="1:9" ht="15" customHeight="1">
      <c r="A130" s="46" t="s">
        <v>76</v>
      </c>
      <c r="B130" s="43" t="s">
        <v>83</v>
      </c>
      <c r="C130" s="43" t="s">
        <v>525</v>
      </c>
      <c r="D130" s="43" t="s">
        <v>526</v>
      </c>
      <c r="E130" s="43" t="s">
        <v>508</v>
      </c>
      <c r="F130" s="43"/>
      <c r="G130" s="81">
        <f t="shared" si="15"/>
        <v>852.8</v>
      </c>
      <c r="H130" s="81">
        <f t="shared" si="15"/>
        <v>852.8</v>
      </c>
      <c r="I130" s="81">
        <f t="shared" si="15"/>
        <v>852.8</v>
      </c>
    </row>
    <row r="131" spans="1:9" ht="15" customHeight="1">
      <c r="A131" s="46" t="s">
        <v>619</v>
      </c>
      <c r="B131" s="43" t="s">
        <v>83</v>
      </c>
      <c r="C131" s="43" t="s">
        <v>525</v>
      </c>
      <c r="D131" s="43" t="s">
        <v>526</v>
      </c>
      <c r="E131" s="43" t="s">
        <v>508</v>
      </c>
      <c r="F131" s="43" t="s">
        <v>620</v>
      </c>
      <c r="G131" s="81">
        <f t="shared" si="15"/>
        <v>852.8</v>
      </c>
      <c r="H131" s="81">
        <f t="shared" si="15"/>
        <v>852.8</v>
      </c>
      <c r="I131" s="81">
        <f t="shared" si="15"/>
        <v>852.8</v>
      </c>
    </row>
    <row r="132" spans="1:9" ht="30" customHeight="1">
      <c r="A132" s="46" t="s">
        <v>622</v>
      </c>
      <c r="B132" s="43" t="s">
        <v>83</v>
      </c>
      <c r="C132" s="43" t="s">
        <v>525</v>
      </c>
      <c r="D132" s="43" t="s">
        <v>526</v>
      </c>
      <c r="E132" s="43" t="s">
        <v>508</v>
      </c>
      <c r="F132" s="43" t="s">
        <v>621</v>
      </c>
      <c r="G132" s="81">
        <v>852.8</v>
      </c>
      <c r="H132" s="81">
        <v>852.8</v>
      </c>
      <c r="I132" s="81">
        <v>852.8</v>
      </c>
    </row>
    <row r="133" spans="1:9" ht="30" customHeight="1">
      <c r="A133" s="46" t="s">
        <v>103</v>
      </c>
      <c r="B133" s="43" t="s">
        <v>83</v>
      </c>
      <c r="C133" s="43" t="s">
        <v>525</v>
      </c>
      <c r="D133" s="43" t="s">
        <v>526</v>
      </c>
      <c r="E133" s="43" t="s">
        <v>509</v>
      </c>
      <c r="F133" s="43"/>
      <c r="G133" s="81">
        <f aca="true" t="shared" si="16" ref="G133:I135">G134</f>
        <v>30</v>
      </c>
      <c r="H133" s="81">
        <f t="shared" si="16"/>
        <v>30</v>
      </c>
      <c r="I133" s="81">
        <f t="shared" si="16"/>
        <v>30</v>
      </c>
    </row>
    <row r="134" spans="1:9" ht="15" customHeight="1">
      <c r="A134" s="46" t="s">
        <v>76</v>
      </c>
      <c r="B134" s="43" t="s">
        <v>83</v>
      </c>
      <c r="C134" s="43" t="s">
        <v>525</v>
      </c>
      <c r="D134" s="43" t="s">
        <v>526</v>
      </c>
      <c r="E134" s="43" t="s">
        <v>510</v>
      </c>
      <c r="F134" s="43"/>
      <c r="G134" s="81">
        <f t="shared" si="16"/>
        <v>30</v>
      </c>
      <c r="H134" s="81">
        <f t="shared" si="16"/>
        <v>30</v>
      </c>
      <c r="I134" s="81">
        <f t="shared" si="16"/>
        <v>30</v>
      </c>
    </row>
    <row r="135" spans="1:9" ht="15" customHeight="1">
      <c r="A135" s="46" t="s">
        <v>619</v>
      </c>
      <c r="B135" s="43" t="s">
        <v>83</v>
      </c>
      <c r="C135" s="43" t="s">
        <v>525</v>
      </c>
      <c r="D135" s="43" t="s">
        <v>526</v>
      </c>
      <c r="E135" s="43" t="s">
        <v>510</v>
      </c>
      <c r="F135" s="43" t="s">
        <v>620</v>
      </c>
      <c r="G135" s="81">
        <f t="shared" si="16"/>
        <v>30</v>
      </c>
      <c r="H135" s="81">
        <f t="shared" si="16"/>
        <v>30</v>
      </c>
      <c r="I135" s="81">
        <f t="shared" si="16"/>
        <v>30</v>
      </c>
    </row>
    <row r="136" spans="1:9" ht="30" customHeight="1">
      <c r="A136" s="46" t="s">
        <v>622</v>
      </c>
      <c r="B136" s="43" t="s">
        <v>83</v>
      </c>
      <c r="C136" s="43" t="s">
        <v>525</v>
      </c>
      <c r="D136" s="43" t="s">
        <v>526</v>
      </c>
      <c r="E136" s="43" t="s">
        <v>510</v>
      </c>
      <c r="F136" s="43" t="s">
        <v>621</v>
      </c>
      <c r="G136" s="81">
        <v>30</v>
      </c>
      <c r="H136" s="81">
        <v>30</v>
      </c>
      <c r="I136" s="81">
        <v>30</v>
      </c>
    </row>
    <row r="137" spans="1:9" ht="30" customHeight="1">
      <c r="A137" s="46" t="s">
        <v>307</v>
      </c>
      <c r="B137" s="43" t="s">
        <v>83</v>
      </c>
      <c r="C137" s="43" t="s">
        <v>525</v>
      </c>
      <c r="D137" s="43" t="s">
        <v>661</v>
      </c>
      <c r="E137" s="43"/>
      <c r="F137" s="43"/>
      <c r="G137" s="81">
        <f aca="true" t="shared" si="17" ref="G137:I141">G138</f>
        <v>74.9</v>
      </c>
      <c r="H137" s="81">
        <f t="shared" si="17"/>
        <v>0</v>
      </c>
      <c r="I137" s="81">
        <f t="shared" si="17"/>
        <v>0</v>
      </c>
    </row>
    <row r="138" spans="1:9" ht="30" customHeight="1">
      <c r="A138" s="46" t="s">
        <v>581</v>
      </c>
      <c r="B138" s="43" t="s">
        <v>83</v>
      </c>
      <c r="C138" s="43" t="s">
        <v>525</v>
      </c>
      <c r="D138" s="43" t="s">
        <v>661</v>
      </c>
      <c r="E138" s="43" t="s">
        <v>704</v>
      </c>
      <c r="F138" s="43"/>
      <c r="G138" s="81">
        <f t="shared" si="17"/>
        <v>74.9</v>
      </c>
      <c r="H138" s="81">
        <f t="shared" si="17"/>
        <v>0</v>
      </c>
      <c r="I138" s="81">
        <f t="shared" si="17"/>
        <v>0</v>
      </c>
    </row>
    <row r="139" spans="1:9" ht="30" customHeight="1">
      <c r="A139" s="46" t="s">
        <v>304</v>
      </c>
      <c r="B139" s="43" t="s">
        <v>83</v>
      </c>
      <c r="C139" s="43" t="s">
        <v>525</v>
      </c>
      <c r="D139" s="43" t="s">
        <v>661</v>
      </c>
      <c r="E139" s="43" t="s">
        <v>305</v>
      </c>
      <c r="F139" s="43"/>
      <c r="G139" s="81">
        <f t="shared" si="17"/>
        <v>74.9</v>
      </c>
      <c r="H139" s="81">
        <f t="shared" si="17"/>
        <v>0</v>
      </c>
      <c r="I139" s="81">
        <f t="shared" si="17"/>
        <v>0</v>
      </c>
    </row>
    <row r="140" spans="1:9" ht="30">
      <c r="A140" s="46" t="s">
        <v>308</v>
      </c>
      <c r="B140" s="43" t="s">
        <v>83</v>
      </c>
      <c r="C140" s="43" t="s">
        <v>525</v>
      </c>
      <c r="D140" s="43" t="s">
        <v>661</v>
      </c>
      <c r="E140" s="43" t="s">
        <v>306</v>
      </c>
      <c r="F140" s="43"/>
      <c r="G140" s="81">
        <f t="shared" si="17"/>
        <v>74.9</v>
      </c>
      <c r="H140" s="81">
        <f t="shared" si="17"/>
        <v>0</v>
      </c>
      <c r="I140" s="81">
        <f t="shared" si="17"/>
        <v>0</v>
      </c>
    </row>
    <row r="141" spans="1:9" ht="30" customHeight="1">
      <c r="A141" s="46" t="s">
        <v>619</v>
      </c>
      <c r="B141" s="43" t="s">
        <v>83</v>
      </c>
      <c r="C141" s="43" t="s">
        <v>525</v>
      </c>
      <c r="D141" s="43" t="s">
        <v>661</v>
      </c>
      <c r="E141" s="43" t="s">
        <v>306</v>
      </c>
      <c r="F141" s="43" t="s">
        <v>620</v>
      </c>
      <c r="G141" s="81">
        <f t="shared" si="17"/>
        <v>74.9</v>
      </c>
      <c r="H141" s="81">
        <f t="shared" si="17"/>
        <v>0</v>
      </c>
      <c r="I141" s="81">
        <f t="shared" si="17"/>
        <v>0</v>
      </c>
    </row>
    <row r="142" spans="1:9" ht="30" customHeight="1">
      <c r="A142" s="46" t="s">
        <v>622</v>
      </c>
      <c r="B142" s="43" t="s">
        <v>83</v>
      </c>
      <c r="C142" s="43" t="s">
        <v>525</v>
      </c>
      <c r="D142" s="43" t="s">
        <v>661</v>
      </c>
      <c r="E142" s="43" t="s">
        <v>306</v>
      </c>
      <c r="F142" s="43" t="s">
        <v>621</v>
      </c>
      <c r="G142" s="81">
        <v>74.9</v>
      </c>
      <c r="H142" s="81">
        <v>0</v>
      </c>
      <c r="I142" s="81">
        <v>0</v>
      </c>
    </row>
    <row r="143" spans="1:9" ht="15" customHeight="1">
      <c r="A143" s="46" t="s">
        <v>680</v>
      </c>
      <c r="B143" s="44" t="s">
        <v>83</v>
      </c>
      <c r="C143" s="44" t="s">
        <v>525</v>
      </c>
      <c r="D143" s="44" t="s">
        <v>527</v>
      </c>
      <c r="E143" s="44"/>
      <c r="F143" s="44"/>
      <c r="G143" s="47">
        <f aca="true" t="shared" si="18" ref="G143:I146">G144</f>
        <v>238.9</v>
      </c>
      <c r="H143" s="47">
        <f t="shared" si="18"/>
        <v>0</v>
      </c>
      <c r="I143" s="47">
        <f t="shared" si="18"/>
        <v>0</v>
      </c>
    </row>
    <row r="144" spans="1:9" ht="15" customHeight="1">
      <c r="A144" s="46" t="s">
        <v>483</v>
      </c>
      <c r="B144" s="44" t="s">
        <v>83</v>
      </c>
      <c r="C144" s="44" t="s">
        <v>525</v>
      </c>
      <c r="D144" s="44" t="s">
        <v>527</v>
      </c>
      <c r="E144" s="44" t="s">
        <v>691</v>
      </c>
      <c r="F144" s="44"/>
      <c r="G144" s="47">
        <f t="shared" si="18"/>
        <v>238.9</v>
      </c>
      <c r="H144" s="47">
        <f t="shared" si="18"/>
        <v>0</v>
      </c>
      <c r="I144" s="47">
        <f t="shared" si="18"/>
        <v>0</v>
      </c>
    </row>
    <row r="145" spans="1:9" ht="30" customHeight="1">
      <c r="A145" s="46" t="s">
        <v>693</v>
      </c>
      <c r="B145" s="44" t="s">
        <v>83</v>
      </c>
      <c r="C145" s="44" t="s">
        <v>525</v>
      </c>
      <c r="D145" s="44" t="s">
        <v>527</v>
      </c>
      <c r="E145" s="44" t="s">
        <v>692</v>
      </c>
      <c r="F145" s="44"/>
      <c r="G145" s="47">
        <f t="shared" si="18"/>
        <v>238.9</v>
      </c>
      <c r="H145" s="47">
        <f t="shared" si="18"/>
        <v>0</v>
      </c>
      <c r="I145" s="47">
        <f t="shared" si="18"/>
        <v>0</v>
      </c>
    </row>
    <row r="146" spans="1:9" ht="15" customHeight="1">
      <c r="A146" s="46" t="s">
        <v>619</v>
      </c>
      <c r="B146" s="44" t="s">
        <v>83</v>
      </c>
      <c r="C146" s="44" t="s">
        <v>525</v>
      </c>
      <c r="D146" s="44" t="s">
        <v>527</v>
      </c>
      <c r="E146" s="44" t="s">
        <v>692</v>
      </c>
      <c r="F146" s="44" t="s">
        <v>625</v>
      </c>
      <c r="G146" s="47">
        <f t="shared" si="18"/>
        <v>238.9</v>
      </c>
      <c r="H146" s="47">
        <f t="shared" si="18"/>
        <v>0</v>
      </c>
      <c r="I146" s="47">
        <f t="shared" si="18"/>
        <v>0</v>
      </c>
    </row>
    <row r="147" spans="1:9" ht="30" customHeight="1">
      <c r="A147" s="46" t="s">
        <v>622</v>
      </c>
      <c r="B147" s="44" t="s">
        <v>83</v>
      </c>
      <c r="C147" s="44" t="s">
        <v>525</v>
      </c>
      <c r="D147" s="44" t="s">
        <v>527</v>
      </c>
      <c r="E147" s="44" t="s">
        <v>692</v>
      </c>
      <c r="F147" s="44" t="s">
        <v>354</v>
      </c>
      <c r="G147" s="47">
        <v>238.9</v>
      </c>
      <c r="H147" s="47">
        <v>0</v>
      </c>
      <c r="I147" s="47">
        <v>0</v>
      </c>
    </row>
    <row r="148" spans="1:9" ht="15" customHeight="1">
      <c r="A148" s="76" t="s">
        <v>546</v>
      </c>
      <c r="B148" s="44" t="s">
        <v>83</v>
      </c>
      <c r="C148" s="44" t="s">
        <v>525</v>
      </c>
      <c r="D148" s="44" t="s">
        <v>542</v>
      </c>
      <c r="E148" s="44"/>
      <c r="F148" s="43"/>
      <c r="G148" s="47">
        <f aca="true" t="shared" si="19" ref="G148:I150">G149</f>
        <v>50.900000000000006</v>
      </c>
      <c r="H148" s="47">
        <f t="shared" si="19"/>
        <v>100</v>
      </c>
      <c r="I148" s="47">
        <f t="shared" si="19"/>
        <v>100</v>
      </c>
    </row>
    <row r="149" spans="1:9" ht="15" customHeight="1">
      <c r="A149" s="46" t="s">
        <v>577</v>
      </c>
      <c r="B149" s="43" t="s">
        <v>83</v>
      </c>
      <c r="C149" s="43" t="s">
        <v>525</v>
      </c>
      <c r="D149" s="43" t="s">
        <v>542</v>
      </c>
      <c r="E149" s="43" t="s">
        <v>694</v>
      </c>
      <c r="F149" s="43"/>
      <c r="G149" s="47">
        <f t="shared" si="19"/>
        <v>50.900000000000006</v>
      </c>
      <c r="H149" s="47">
        <f t="shared" si="19"/>
        <v>100</v>
      </c>
      <c r="I149" s="47">
        <f t="shared" si="19"/>
        <v>100</v>
      </c>
    </row>
    <row r="150" spans="1:9" ht="15" customHeight="1">
      <c r="A150" s="46" t="s">
        <v>578</v>
      </c>
      <c r="B150" s="43" t="s">
        <v>83</v>
      </c>
      <c r="C150" s="43" t="s">
        <v>525</v>
      </c>
      <c r="D150" s="43" t="s">
        <v>542</v>
      </c>
      <c r="E150" s="43" t="s">
        <v>695</v>
      </c>
      <c r="F150" s="43"/>
      <c r="G150" s="47">
        <f t="shared" si="19"/>
        <v>50.900000000000006</v>
      </c>
      <c r="H150" s="47">
        <f t="shared" si="19"/>
        <v>100</v>
      </c>
      <c r="I150" s="47">
        <f t="shared" si="19"/>
        <v>100</v>
      </c>
    </row>
    <row r="151" spans="1:9" ht="15" customHeight="1">
      <c r="A151" s="46" t="s">
        <v>547</v>
      </c>
      <c r="B151" s="43" t="s">
        <v>83</v>
      </c>
      <c r="C151" s="43" t="s">
        <v>525</v>
      </c>
      <c r="D151" s="43" t="s">
        <v>542</v>
      </c>
      <c r="E151" s="43" t="s">
        <v>696</v>
      </c>
      <c r="F151" s="43"/>
      <c r="G151" s="81">
        <f>G153</f>
        <v>50.900000000000006</v>
      </c>
      <c r="H151" s="81">
        <f>H153</f>
        <v>100</v>
      </c>
      <c r="I151" s="81">
        <f>I153</f>
        <v>100</v>
      </c>
    </row>
    <row r="152" spans="1:9" ht="15" customHeight="1">
      <c r="A152" s="46" t="s">
        <v>623</v>
      </c>
      <c r="B152" s="43" t="s">
        <v>83</v>
      </c>
      <c r="C152" s="43" t="s">
        <v>525</v>
      </c>
      <c r="D152" s="43" t="s">
        <v>542</v>
      </c>
      <c r="E152" s="43" t="s">
        <v>696</v>
      </c>
      <c r="F152" s="43" t="s">
        <v>625</v>
      </c>
      <c r="G152" s="47">
        <f>G153</f>
        <v>50.900000000000006</v>
      </c>
      <c r="H152" s="47">
        <f>H153</f>
        <v>100</v>
      </c>
      <c r="I152" s="47">
        <f>I153</f>
        <v>100</v>
      </c>
    </row>
    <row r="153" spans="1:9" ht="15" customHeight="1">
      <c r="A153" s="46" t="s">
        <v>569</v>
      </c>
      <c r="B153" s="43" t="s">
        <v>83</v>
      </c>
      <c r="C153" s="43" t="s">
        <v>525</v>
      </c>
      <c r="D153" s="43" t="s">
        <v>542</v>
      </c>
      <c r="E153" s="43" t="s">
        <v>696</v>
      </c>
      <c r="F153" s="43" t="s">
        <v>568</v>
      </c>
      <c r="G153" s="81">
        <f>82.3-15.6-7.5-8.3</f>
        <v>50.900000000000006</v>
      </c>
      <c r="H153" s="81">
        <v>100</v>
      </c>
      <c r="I153" s="81">
        <v>100</v>
      </c>
    </row>
    <row r="154" spans="1:9" ht="15" customHeight="1">
      <c r="A154" s="76" t="s">
        <v>528</v>
      </c>
      <c r="B154" s="44" t="s">
        <v>83</v>
      </c>
      <c r="C154" s="44" t="s">
        <v>525</v>
      </c>
      <c r="D154" s="44" t="s">
        <v>555</v>
      </c>
      <c r="E154" s="44"/>
      <c r="F154" s="44"/>
      <c r="G154" s="77">
        <f>SUM(G166+G177+G221+G230+G254+G211+G243+G259+G206+G268+G155)</f>
        <v>28537.3</v>
      </c>
      <c r="H154" s="77">
        <f>SUM(H166+H177+H221+H230+H254+H211+H243+H259+H206+H268)</f>
        <v>18821.600000000002</v>
      </c>
      <c r="I154" s="77">
        <f>SUM(I166+I177+I221+I230+I254+I211+I243+I259+I206+I268)</f>
        <v>19062.4</v>
      </c>
    </row>
    <row r="155" spans="1:9" ht="15" customHeight="1">
      <c r="A155" s="76" t="s">
        <v>581</v>
      </c>
      <c r="B155" s="43" t="s">
        <v>83</v>
      </c>
      <c r="C155" s="43" t="s">
        <v>525</v>
      </c>
      <c r="D155" s="43" t="s">
        <v>555</v>
      </c>
      <c r="E155" s="44" t="s">
        <v>704</v>
      </c>
      <c r="F155" s="44"/>
      <c r="G155" s="77">
        <f>G162+G156</f>
        <v>1074.5</v>
      </c>
      <c r="H155" s="77"/>
      <c r="I155" s="77"/>
    </row>
    <row r="156" spans="1:9" ht="15" customHeight="1">
      <c r="A156" s="76" t="s">
        <v>277</v>
      </c>
      <c r="B156" s="43" t="s">
        <v>83</v>
      </c>
      <c r="C156" s="43" t="s">
        <v>525</v>
      </c>
      <c r="D156" s="43" t="s">
        <v>555</v>
      </c>
      <c r="E156" s="44" t="s">
        <v>278</v>
      </c>
      <c r="F156" s="44"/>
      <c r="G156" s="77">
        <f>G157</f>
        <v>724.5</v>
      </c>
      <c r="H156" s="77"/>
      <c r="I156" s="77"/>
    </row>
    <row r="157" spans="1:9" ht="15" customHeight="1">
      <c r="A157" s="76" t="s">
        <v>340</v>
      </c>
      <c r="B157" s="43" t="s">
        <v>83</v>
      </c>
      <c r="C157" s="43" t="s">
        <v>525</v>
      </c>
      <c r="D157" s="43" t="s">
        <v>555</v>
      </c>
      <c r="E157" s="44" t="s">
        <v>344</v>
      </c>
      <c r="F157" s="44"/>
      <c r="G157" s="77">
        <f>G158+G160</f>
        <v>724.5</v>
      </c>
      <c r="H157" s="77"/>
      <c r="I157" s="77"/>
    </row>
    <row r="158" spans="1:9" ht="15" customHeight="1">
      <c r="A158" s="46" t="s">
        <v>656</v>
      </c>
      <c r="B158" s="43" t="s">
        <v>83</v>
      </c>
      <c r="C158" s="43" t="s">
        <v>525</v>
      </c>
      <c r="D158" s="43" t="s">
        <v>555</v>
      </c>
      <c r="E158" s="44" t="s">
        <v>344</v>
      </c>
      <c r="F158" s="44" t="s">
        <v>604</v>
      </c>
      <c r="G158" s="77">
        <f>G159</f>
        <v>262.3</v>
      </c>
      <c r="H158" s="77"/>
      <c r="I158" s="77"/>
    </row>
    <row r="159" spans="1:9" ht="15" customHeight="1">
      <c r="A159" s="46" t="s">
        <v>627</v>
      </c>
      <c r="B159" s="43" t="s">
        <v>83</v>
      </c>
      <c r="C159" s="43" t="s">
        <v>525</v>
      </c>
      <c r="D159" s="43" t="s">
        <v>555</v>
      </c>
      <c r="E159" s="44" t="s">
        <v>344</v>
      </c>
      <c r="F159" s="44" t="s">
        <v>628</v>
      </c>
      <c r="G159" s="77">
        <v>262.3</v>
      </c>
      <c r="H159" s="77"/>
      <c r="I159" s="77"/>
    </row>
    <row r="160" spans="1:9" ht="15" customHeight="1">
      <c r="A160" s="46" t="s">
        <v>619</v>
      </c>
      <c r="B160" s="43" t="s">
        <v>83</v>
      </c>
      <c r="C160" s="43" t="s">
        <v>525</v>
      </c>
      <c r="D160" s="43" t="s">
        <v>555</v>
      </c>
      <c r="E160" s="44" t="s">
        <v>344</v>
      </c>
      <c r="F160" s="44" t="s">
        <v>620</v>
      </c>
      <c r="G160" s="77">
        <f>G161</f>
        <v>462.2</v>
      </c>
      <c r="H160" s="77"/>
      <c r="I160" s="77"/>
    </row>
    <row r="161" spans="1:9" ht="15" customHeight="1">
      <c r="A161" s="46" t="s">
        <v>622</v>
      </c>
      <c r="B161" s="43" t="s">
        <v>83</v>
      </c>
      <c r="C161" s="43" t="s">
        <v>525</v>
      </c>
      <c r="D161" s="43" t="s">
        <v>555</v>
      </c>
      <c r="E161" s="44" t="s">
        <v>344</v>
      </c>
      <c r="F161" s="44" t="s">
        <v>621</v>
      </c>
      <c r="G161" s="77">
        <v>462.2</v>
      </c>
      <c r="H161" s="77"/>
      <c r="I161" s="77"/>
    </row>
    <row r="162" spans="1:9" ht="15" customHeight="1">
      <c r="A162" s="76" t="s">
        <v>301</v>
      </c>
      <c r="B162" s="43" t="s">
        <v>83</v>
      </c>
      <c r="C162" s="43" t="s">
        <v>525</v>
      </c>
      <c r="D162" s="43" t="s">
        <v>555</v>
      </c>
      <c r="E162" s="44" t="s">
        <v>302</v>
      </c>
      <c r="F162" s="44"/>
      <c r="G162" s="77">
        <f>G163</f>
        <v>350</v>
      </c>
      <c r="H162" s="77"/>
      <c r="I162" s="77"/>
    </row>
    <row r="163" spans="1:9" ht="15">
      <c r="A163" s="46" t="s">
        <v>334</v>
      </c>
      <c r="B163" s="43" t="s">
        <v>83</v>
      </c>
      <c r="C163" s="43" t="s">
        <v>525</v>
      </c>
      <c r="D163" s="43" t="s">
        <v>555</v>
      </c>
      <c r="E163" s="43" t="s">
        <v>347</v>
      </c>
      <c r="F163" s="43"/>
      <c r="G163" s="81">
        <f aca="true" t="shared" si="20" ref="G163:I164">G164</f>
        <v>350</v>
      </c>
      <c r="H163" s="81">
        <f t="shared" si="20"/>
        <v>0</v>
      </c>
      <c r="I163" s="81">
        <f t="shared" si="20"/>
        <v>0</v>
      </c>
    </row>
    <row r="164" spans="1:9" ht="45">
      <c r="A164" s="46" t="s">
        <v>656</v>
      </c>
      <c r="B164" s="43" t="s">
        <v>83</v>
      </c>
      <c r="C164" s="43" t="s">
        <v>525</v>
      </c>
      <c r="D164" s="43" t="s">
        <v>555</v>
      </c>
      <c r="E164" s="43" t="s">
        <v>347</v>
      </c>
      <c r="F164" s="43" t="s">
        <v>604</v>
      </c>
      <c r="G164" s="81">
        <f t="shared" si="20"/>
        <v>350</v>
      </c>
      <c r="H164" s="81">
        <f t="shared" si="20"/>
        <v>0</v>
      </c>
      <c r="I164" s="81">
        <f t="shared" si="20"/>
        <v>0</v>
      </c>
    </row>
    <row r="165" spans="1:9" ht="15">
      <c r="A165" s="46" t="s">
        <v>627</v>
      </c>
      <c r="B165" s="43" t="s">
        <v>83</v>
      </c>
      <c r="C165" s="43" t="s">
        <v>525</v>
      </c>
      <c r="D165" s="43" t="s">
        <v>555</v>
      </c>
      <c r="E165" s="43" t="s">
        <v>347</v>
      </c>
      <c r="F165" s="43" t="s">
        <v>628</v>
      </c>
      <c r="G165" s="81">
        <v>350</v>
      </c>
      <c r="H165" s="81"/>
      <c r="I165" s="81"/>
    </row>
    <row r="166" spans="1:9" ht="15" customHeight="1">
      <c r="A166" s="46" t="s">
        <v>677</v>
      </c>
      <c r="B166" s="43" t="s">
        <v>83</v>
      </c>
      <c r="C166" s="43" t="s">
        <v>525</v>
      </c>
      <c r="D166" s="82">
        <v>13</v>
      </c>
      <c r="E166" s="43" t="s">
        <v>697</v>
      </c>
      <c r="F166" s="43"/>
      <c r="G166" s="80">
        <f>SUM(G167+G174)</f>
        <v>22679.4</v>
      </c>
      <c r="H166" s="80">
        <f>SUM(H167+H174+H163)</f>
        <v>16067.900000000001</v>
      </c>
      <c r="I166" s="80">
        <f>SUM(I167+I174+I163)</f>
        <v>16553.7</v>
      </c>
    </row>
    <row r="167" spans="1:9" ht="15" customHeight="1">
      <c r="A167" s="46" t="s">
        <v>579</v>
      </c>
      <c r="B167" s="43" t="s">
        <v>83</v>
      </c>
      <c r="C167" s="43" t="s">
        <v>525</v>
      </c>
      <c r="D167" s="82">
        <v>13</v>
      </c>
      <c r="E167" s="43" t="s">
        <v>698</v>
      </c>
      <c r="F167" s="43"/>
      <c r="G167" s="80">
        <f>G168+G170+G172</f>
        <v>22383.800000000003</v>
      </c>
      <c r="H167" s="80">
        <f>H168+H170+H172</f>
        <v>15829.900000000001</v>
      </c>
      <c r="I167" s="80">
        <f>I168+I170+I172</f>
        <v>16315.7</v>
      </c>
    </row>
    <row r="168" spans="1:9" ht="45" customHeight="1">
      <c r="A168" s="46" t="s">
        <v>656</v>
      </c>
      <c r="B168" s="43" t="s">
        <v>83</v>
      </c>
      <c r="C168" s="43" t="s">
        <v>525</v>
      </c>
      <c r="D168" s="43" t="s">
        <v>555</v>
      </c>
      <c r="E168" s="43" t="s">
        <v>698</v>
      </c>
      <c r="F168" s="43" t="s">
        <v>604</v>
      </c>
      <c r="G168" s="47">
        <f>G169</f>
        <v>13349</v>
      </c>
      <c r="H168" s="47">
        <f>H169</f>
        <v>7577.3</v>
      </c>
      <c r="I168" s="47">
        <f>I169</f>
        <v>7865.2</v>
      </c>
    </row>
    <row r="169" spans="1:11" ht="15" customHeight="1">
      <c r="A169" s="46" t="s">
        <v>627</v>
      </c>
      <c r="B169" s="43" t="s">
        <v>83</v>
      </c>
      <c r="C169" s="43" t="s">
        <v>525</v>
      </c>
      <c r="D169" s="43" t="s">
        <v>555</v>
      </c>
      <c r="E169" s="43" t="s">
        <v>698</v>
      </c>
      <c r="F169" s="43" t="s">
        <v>628</v>
      </c>
      <c r="G169" s="81">
        <v>13349</v>
      </c>
      <c r="H169" s="81">
        <v>7577.3</v>
      </c>
      <c r="I169" s="81">
        <v>7865.2</v>
      </c>
      <c r="J169" s="78"/>
      <c r="K169" s="78"/>
    </row>
    <row r="170" spans="1:9" ht="15" customHeight="1">
      <c r="A170" s="46" t="s">
        <v>619</v>
      </c>
      <c r="B170" s="43" t="s">
        <v>83</v>
      </c>
      <c r="C170" s="43" t="s">
        <v>525</v>
      </c>
      <c r="D170" s="43" t="s">
        <v>555</v>
      </c>
      <c r="E170" s="43" t="s">
        <v>698</v>
      </c>
      <c r="F170" s="43" t="s">
        <v>620</v>
      </c>
      <c r="G170" s="47">
        <f>G171</f>
        <v>9028.4</v>
      </c>
      <c r="H170" s="47">
        <f>H171</f>
        <v>8252.1</v>
      </c>
      <c r="I170" s="47">
        <f>I171</f>
        <v>8450</v>
      </c>
    </row>
    <row r="171" spans="1:9" ht="30" customHeight="1">
      <c r="A171" s="46" t="s">
        <v>622</v>
      </c>
      <c r="B171" s="43" t="s">
        <v>83</v>
      </c>
      <c r="C171" s="43" t="s">
        <v>525</v>
      </c>
      <c r="D171" s="43" t="s">
        <v>555</v>
      </c>
      <c r="E171" s="43" t="s">
        <v>698</v>
      </c>
      <c r="F171" s="43" t="s">
        <v>621</v>
      </c>
      <c r="G171" s="81">
        <v>9028.4</v>
      </c>
      <c r="H171" s="81">
        <v>8252.1</v>
      </c>
      <c r="I171" s="81">
        <v>8450</v>
      </c>
    </row>
    <row r="172" spans="1:9" ht="15" customHeight="1">
      <c r="A172" s="46" t="s">
        <v>623</v>
      </c>
      <c r="B172" s="43" t="s">
        <v>83</v>
      </c>
      <c r="C172" s="43" t="s">
        <v>525</v>
      </c>
      <c r="D172" s="43" t="s">
        <v>555</v>
      </c>
      <c r="E172" s="43" t="s">
        <v>698</v>
      </c>
      <c r="F172" s="43" t="s">
        <v>625</v>
      </c>
      <c r="G172" s="81">
        <f>G173</f>
        <v>6.4</v>
      </c>
      <c r="H172" s="81">
        <f>H173</f>
        <v>0.5</v>
      </c>
      <c r="I172" s="81">
        <f>I173</f>
        <v>0.5</v>
      </c>
    </row>
    <row r="173" spans="1:9" ht="15" customHeight="1">
      <c r="A173" s="46" t="s">
        <v>624</v>
      </c>
      <c r="B173" s="43" t="s">
        <v>83</v>
      </c>
      <c r="C173" s="43" t="s">
        <v>525</v>
      </c>
      <c r="D173" s="43" t="s">
        <v>555</v>
      </c>
      <c r="E173" s="43" t="s">
        <v>698</v>
      </c>
      <c r="F173" s="43" t="s">
        <v>626</v>
      </c>
      <c r="G173" s="81">
        <v>6.4</v>
      </c>
      <c r="H173" s="81">
        <v>0.5</v>
      </c>
      <c r="I173" s="81">
        <v>0.5</v>
      </c>
    </row>
    <row r="174" spans="1:9" ht="30" customHeight="1">
      <c r="A174" s="46" t="s">
        <v>580</v>
      </c>
      <c r="B174" s="43" t="s">
        <v>83</v>
      </c>
      <c r="C174" s="43" t="s">
        <v>525</v>
      </c>
      <c r="D174" s="43" t="s">
        <v>555</v>
      </c>
      <c r="E174" s="43" t="s">
        <v>699</v>
      </c>
      <c r="F174" s="43"/>
      <c r="G174" s="47">
        <f aca="true" t="shared" si="21" ref="G174:I175">G175</f>
        <v>295.6</v>
      </c>
      <c r="H174" s="47">
        <f t="shared" si="21"/>
        <v>238</v>
      </c>
      <c r="I174" s="47">
        <f t="shared" si="21"/>
        <v>238</v>
      </c>
    </row>
    <row r="175" spans="1:9" ht="15" customHeight="1">
      <c r="A175" s="46" t="s">
        <v>623</v>
      </c>
      <c r="B175" s="43" t="s">
        <v>83</v>
      </c>
      <c r="C175" s="43" t="s">
        <v>525</v>
      </c>
      <c r="D175" s="43" t="s">
        <v>555</v>
      </c>
      <c r="E175" s="43" t="s">
        <v>699</v>
      </c>
      <c r="F175" s="43" t="s">
        <v>625</v>
      </c>
      <c r="G175" s="47">
        <f t="shared" si="21"/>
        <v>295.6</v>
      </c>
      <c r="H175" s="47">
        <f t="shared" si="21"/>
        <v>238</v>
      </c>
      <c r="I175" s="47">
        <f t="shared" si="21"/>
        <v>238</v>
      </c>
    </row>
    <row r="176" spans="1:9" ht="15" customHeight="1">
      <c r="A176" s="46" t="s">
        <v>624</v>
      </c>
      <c r="B176" s="43" t="s">
        <v>83</v>
      </c>
      <c r="C176" s="43" t="s">
        <v>525</v>
      </c>
      <c r="D176" s="43" t="s">
        <v>555</v>
      </c>
      <c r="E176" s="43" t="s">
        <v>699</v>
      </c>
      <c r="F176" s="43" t="s">
        <v>626</v>
      </c>
      <c r="G176" s="81">
        <v>295.6</v>
      </c>
      <c r="H176" s="81">
        <v>238</v>
      </c>
      <c r="I176" s="81">
        <v>238</v>
      </c>
    </row>
    <row r="177" spans="1:9" ht="15" customHeight="1">
      <c r="A177" s="46" t="s">
        <v>577</v>
      </c>
      <c r="B177" s="43" t="s">
        <v>83</v>
      </c>
      <c r="C177" s="43" t="s">
        <v>525</v>
      </c>
      <c r="D177" s="43" t="s">
        <v>555</v>
      </c>
      <c r="E177" s="43" t="s">
        <v>694</v>
      </c>
      <c r="F177" s="43"/>
      <c r="G177" s="81">
        <f>G178+G194+G199+G187</f>
        <v>2415.1</v>
      </c>
      <c r="H177" s="81">
        <f>H178+H194+H199+H187</f>
        <v>136.2</v>
      </c>
      <c r="I177" s="81">
        <f>I178+I194+I199+I187</f>
        <v>136.2</v>
      </c>
    </row>
    <row r="178" spans="1:9" ht="15" customHeight="1">
      <c r="A178" s="46" t="s">
        <v>60</v>
      </c>
      <c r="B178" s="43" t="s">
        <v>83</v>
      </c>
      <c r="C178" s="43" t="s">
        <v>525</v>
      </c>
      <c r="D178" s="43" t="s">
        <v>555</v>
      </c>
      <c r="E178" s="43" t="s">
        <v>61</v>
      </c>
      <c r="F178" s="43"/>
      <c r="G178" s="81">
        <f>G182+G179</f>
        <v>1405.6</v>
      </c>
      <c r="H178" s="81">
        <f>H182</f>
        <v>0</v>
      </c>
      <c r="I178" s="81">
        <f>I182</f>
        <v>0</v>
      </c>
    </row>
    <row r="179" spans="1:9" ht="36" customHeight="1">
      <c r="A179" s="46" t="s">
        <v>433</v>
      </c>
      <c r="B179" s="43" t="s">
        <v>83</v>
      </c>
      <c r="C179" s="43" t="s">
        <v>525</v>
      </c>
      <c r="D179" s="43" t="s">
        <v>555</v>
      </c>
      <c r="E179" s="43" t="s">
        <v>434</v>
      </c>
      <c r="F179" s="43"/>
      <c r="G179" s="81">
        <f aca="true" t="shared" si="22" ref="G179:I180">G180</f>
        <v>341.9</v>
      </c>
      <c r="H179" s="81">
        <f t="shared" si="22"/>
        <v>0</v>
      </c>
      <c r="I179" s="81">
        <f t="shared" si="22"/>
        <v>0</v>
      </c>
    </row>
    <row r="180" spans="1:9" ht="15" customHeight="1">
      <c r="A180" s="46" t="s">
        <v>619</v>
      </c>
      <c r="B180" s="43" t="s">
        <v>83</v>
      </c>
      <c r="C180" s="43" t="s">
        <v>525</v>
      </c>
      <c r="D180" s="43" t="s">
        <v>555</v>
      </c>
      <c r="E180" s="43" t="s">
        <v>434</v>
      </c>
      <c r="F180" s="43" t="s">
        <v>620</v>
      </c>
      <c r="G180" s="81">
        <f t="shared" si="22"/>
        <v>341.9</v>
      </c>
      <c r="H180" s="81">
        <f t="shared" si="22"/>
        <v>0</v>
      </c>
      <c r="I180" s="81">
        <f t="shared" si="22"/>
        <v>0</v>
      </c>
    </row>
    <row r="181" spans="1:9" ht="18" customHeight="1">
      <c r="A181" s="46" t="s">
        <v>622</v>
      </c>
      <c r="B181" s="43" t="s">
        <v>83</v>
      </c>
      <c r="C181" s="43" t="s">
        <v>525</v>
      </c>
      <c r="D181" s="43" t="s">
        <v>555</v>
      </c>
      <c r="E181" s="43" t="s">
        <v>434</v>
      </c>
      <c r="F181" s="43" t="s">
        <v>621</v>
      </c>
      <c r="G181" s="81">
        <v>341.9</v>
      </c>
      <c r="H181" s="81">
        <v>0</v>
      </c>
      <c r="I181" s="81">
        <v>0</v>
      </c>
    </row>
    <row r="182" spans="1:9" ht="15" customHeight="1">
      <c r="A182" s="46" t="s">
        <v>682</v>
      </c>
      <c r="B182" s="43" t="s">
        <v>83</v>
      </c>
      <c r="C182" s="43" t="s">
        <v>525</v>
      </c>
      <c r="D182" s="43" t="s">
        <v>555</v>
      </c>
      <c r="E182" s="43" t="s">
        <v>62</v>
      </c>
      <c r="F182" s="43"/>
      <c r="G182" s="81">
        <f>G185+G183</f>
        <v>1063.7</v>
      </c>
      <c r="H182" s="81">
        <f>H185</f>
        <v>0</v>
      </c>
      <c r="I182" s="81">
        <f>I185</f>
        <v>0</v>
      </c>
    </row>
    <row r="183" spans="1:9" ht="15" customHeight="1">
      <c r="A183" s="46" t="s">
        <v>619</v>
      </c>
      <c r="B183" s="43" t="s">
        <v>83</v>
      </c>
      <c r="C183" s="43" t="s">
        <v>525</v>
      </c>
      <c r="D183" s="43" t="s">
        <v>555</v>
      </c>
      <c r="E183" s="43" t="s">
        <v>62</v>
      </c>
      <c r="F183" s="43" t="s">
        <v>620</v>
      </c>
      <c r="G183" s="81">
        <f>G184</f>
        <v>1055.8</v>
      </c>
      <c r="H183" s="81">
        <f>H184</f>
        <v>0</v>
      </c>
      <c r="I183" s="81">
        <f>I184</f>
        <v>0</v>
      </c>
    </row>
    <row r="184" spans="1:9" ht="15" customHeight="1">
      <c r="A184" s="46" t="s">
        <v>622</v>
      </c>
      <c r="B184" s="43" t="s">
        <v>83</v>
      </c>
      <c r="C184" s="43" t="s">
        <v>525</v>
      </c>
      <c r="D184" s="43" t="s">
        <v>555</v>
      </c>
      <c r="E184" s="43" t="s">
        <v>62</v>
      </c>
      <c r="F184" s="43" t="s">
        <v>621</v>
      </c>
      <c r="G184" s="81">
        <v>1055.8</v>
      </c>
      <c r="H184" s="81">
        <v>0</v>
      </c>
      <c r="I184" s="81">
        <v>0</v>
      </c>
    </row>
    <row r="185" spans="1:9" ht="15" customHeight="1">
      <c r="A185" s="46" t="s">
        <v>623</v>
      </c>
      <c r="B185" s="43" t="s">
        <v>83</v>
      </c>
      <c r="C185" s="43" t="s">
        <v>525</v>
      </c>
      <c r="D185" s="43" t="s">
        <v>555</v>
      </c>
      <c r="E185" s="43" t="s">
        <v>62</v>
      </c>
      <c r="F185" s="43" t="s">
        <v>625</v>
      </c>
      <c r="G185" s="81">
        <f>G186</f>
        <v>7.9</v>
      </c>
      <c r="H185" s="81">
        <f>H186</f>
        <v>0</v>
      </c>
      <c r="I185" s="81">
        <f>I186</f>
        <v>0</v>
      </c>
    </row>
    <row r="186" spans="1:9" ht="15" customHeight="1">
      <c r="A186" s="46" t="s">
        <v>655</v>
      </c>
      <c r="B186" s="43" t="s">
        <v>83</v>
      </c>
      <c r="C186" s="43" t="s">
        <v>525</v>
      </c>
      <c r="D186" s="43" t="s">
        <v>555</v>
      </c>
      <c r="E186" s="43" t="s">
        <v>62</v>
      </c>
      <c r="F186" s="43" t="s">
        <v>654</v>
      </c>
      <c r="G186" s="81">
        <v>7.9</v>
      </c>
      <c r="H186" s="81">
        <v>0</v>
      </c>
      <c r="I186" s="81">
        <v>0</v>
      </c>
    </row>
    <row r="187" spans="1:9" ht="15" customHeight="1">
      <c r="A187" s="46" t="s">
        <v>653</v>
      </c>
      <c r="B187" s="43" t="s">
        <v>83</v>
      </c>
      <c r="C187" s="43" t="s">
        <v>525</v>
      </c>
      <c r="D187" s="43" t="s">
        <v>555</v>
      </c>
      <c r="E187" s="43" t="s">
        <v>702</v>
      </c>
      <c r="F187" s="43"/>
      <c r="G187" s="81">
        <f>SUM(G191+G188)</f>
        <v>842.6</v>
      </c>
      <c r="H187" s="81">
        <f>SUM(H191)</f>
        <v>0</v>
      </c>
      <c r="I187" s="81">
        <f>SUM(I191)</f>
        <v>0</v>
      </c>
    </row>
    <row r="188" spans="1:9" ht="15" customHeight="1">
      <c r="A188" s="46" t="s">
        <v>682</v>
      </c>
      <c r="B188" s="43" t="s">
        <v>83</v>
      </c>
      <c r="C188" s="43" t="s">
        <v>525</v>
      </c>
      <c r="D188" s="43" t="s">
        <v>555</v>
      </c>
      <c r="E188" s="43" t="s">
        <v>703</v>
      </c>
      <c r="F188" s="43"/>
      <c r="G188" s="81">
        <f aca="true" t="shared" si="23" ref="G188:I189">G189</f>
        <v>798.6</v>
      </c>
      <c r="H188" s="81">
        <f t="shared" si="23"/>
        <v>0</v>
      </c>
      <c r="I188" s="81">
        <f t="shared" si="23"/>
        <v>0</v>
      </c>
    </row>
    <row r="189" spans="1:9" ht="15" customHeight="1">
      <c r="A189" s="46" t="s">
        <v>623</v>
      </c>
      <c r="B189" s="43" t="s">
        <v>83</v>
      </c>
      <c r="C189" s="43" t="s">
        <v>525</v>
      </c>
      <c r="D189" s="43" t="s">
        <v>555</v>
      </c>
      <c r="E189" s="43" t="s">
        <v>703</v>
      </c>
      <c r="F189" s="43" t="s">
        <v>625</v>
      </c>
      <c r="G189" s="81">
        <f t="shared" si="23"/>
        <v>798.6</v>
      </c>
      <c r="H189" s="81">
        <f t="shared" si="23"/>
        <v>0</v>
      </c>
      <c r="I189" s="81">
        <f t="shared" si="23"/>
        <v>0</v>
      </c>
    </row>
    <row r="190" spans="1:9" ht="15" customHeight="1">
      <c r="A190" s="46" t="s">
        <v>655</v>
      </c>
      <c r="B190" s="43" t="s">
        <v>83</v>
      </c>
      <c r="C190" s="43" t="s">
        <v>525</v>
      </c>
      <c r="D190" s="43" t="s">
        <v>555</v>
      </c>
      <c r="E190" s="43" t="s">
        <v>703</v>
      </c>
      <c r="F190" s="43" t="s">
        <v>654</v>
      </c>
      <c r="G190" s="81">
        <v>798.6</v>
      </c>
      <c r="H190" s="81">
        <v>0</v>
      </c>
      <c r="I190" s="81">
        <v>0</v>
      </c>
    </row>
    <row r="191" spans="1:9" ht="15" customHeight="1">
      <c r="A191" s="46" t="s">
        <v>606</v>
      </c>
      <c r="B191" s="43" t="s">
        <v>83</v>
      </c>
      <c r="C191" s="43" t="s">
        <v>525</v>
      </c>
      <c r="D191" s="43" t="s">
        <v>555</v>
      </c>
      <c r="E191" s="43" t="s">
        <v>607</v>
      </c>
      <c r="F191" s="43"/>
      <c r="G191" s="81">
        <f>G192</f>
        <v>44</v>
      </c>
      <c r="H191" s="81">
        <f>H192</f>
        <v>0</v>
      </c>
      <c r="I191" s="81">
        <f>I192</f>
        <v>0</v>
      </c>
    </row>
    <row r="192" spans="1:9" ht="15" customHeight="1">
      <c r="A192" s="46" t="s">
        <v>623</v>
      </c>
      <c r="B192" s="43" t="s">
        <v>83</v>
      </c>
      <c r="C192" s="43" t="s">
        <v>525</v>
      </c>
      <c r="D192" s="43" t="s">
        <v>555</v>
      </c>
      <c r="E192" s="43" t="s">
        <v>607</v>
      </c>
      <c r="F192" s="43" t="s">
        <v>625</v>
      </c>
      <c r="G192" s="81">
        <f>SUM(G193:G193)</f>
        <v>44</v>
      </c>
      <c r="H192" s="81">
        <f>SUM(H193:H193)</f>
        <v>0</v>
      </c>
      <c r="I192" s="81">
        <f>SUM(I193:I193)</f>
        <v>0</v>
      </c>
    </row>
    <row r="193" spans="1:9" ht="15" customHeight="1">
      <c r="A193" s="46" t="s">
        <v>655</v>
      </c>
      <c r="B193" s="43" t="s">
        <v>83</v>
      </c>
      <c r="C193" s="43" t="s">
        <v>525</v>
      </c>
      <c r="D193" s="43" t="s">
        <v>555</v>
      </c>
      <c r="E193" s="43" t="s">
        <v>607</v>
      </c>
      <c r="F193" s="43" t="s">
        <v>654</v>
      </c>
      <c r="G193" s="81">
        <v>44</v>
      </c>
      <c r="H193" s="81">
        <v>0</v>
      </c>
      <c r="I193" s="81">
        <v>0</v>
      </c>
    </row>
    <row r="194" spans="1:9" ht="15" customHeight="1">
      <c r="A194" s="46" t="s">
        <v>64</v>
      </c>
      <c r="B194" s="43" t="s">
        <v>83</v>
      </c>
      <c r="C194" s="43" t="s">
        <v>525</v>
      </c>
      <c r="D194" s="43" t="s">
        <v>555</v>
      </c>
      <c r="E194" s="43" t="s">
        <v>63</v>
      </c>
      <c r="F194" s="43"/>
      <c r="G194" s="81">
        <f aca="true" t="shared" si="24" ref="G194:I197">G195</f>
        <v>6</v>
      </c>
      <c r="H194" s="81">
        <f t="shared" si="24"/>
        <v>6</v>
      </c>
      <c r="I194" s="81">
        <f t="shared" si="24"/>
        <v>6</v>
      </c>
    </row>
    <row r="195" spans="1:9" ht="15" customHeight="1">
      <c r="A195" s="46" t="s">
        <v>65</v>
      </c>
      <c r="B195" s="43" t="s">
        <v>83</v>
      </c>
      <c r="C195" s="43" t="s">
        <v>525</v>
      </c>
      <c r="D195" s="43" t="s">
        <v>555</v>
      </c>
      <c r="E195" s="43" t="s">
        <v>66</v>
      </c>
      <c r="F195" s="43"/>
      <c r="G195" s="81">
        <f t="shared" si="24"/>
        <v>6</v>
      </c>
      <c r="H195" s="81">
        <f t="shared" si="24"/>
        <v>6</v>
      </c>
      <c r="I195" s="81">
        <f t="shared" si="24"/>
        <v>6</v>
      </c>
    </row>
    <row r="196" spans="1:9" ht="15" customHeight="1">
      <c r="A196" s="46" t="s">
        <v>679</v>
      </c>
      <c r="B196" s="43" t="s">
        <v>83</v>
      </c>
      <c r="C196" s="43" t="s">
        <v>525</v>
      </c>
      <c r="D196" s="43" t="s">
        <v>555</v>
      </c>
      <c r="E196" s="43" t="s">
        <v>67</v>
      </c>
      <c r="F196" s="43"/>
      <c r="G196" s="81">
        <f t="shared" si="24"/>
        <v>6</v>
      </c>
      <c r="H196" s="81">
        <f t="shared" si="24"/>
        <v>6</v>
      </c>
      <c r="I196" s="81">
        <f t="shared" si="24"/>
        <v>6</v>
      </c>
    </row>
    <row r="197" spans="1:9" ht="15" customHeight="1">
      <c r="A197" s="46" t="s">
        <v>619</v>
      </c>
      <c r="B197" s="43" t="s">
        <v>83</v>
      </c>
      <c r="C197" s="43" t="s">
        <v>525</v>
      </c>
      <c r="D197" s="43" t="s">
        <v>555</v>
      </c>
      <c r="E197" s="43" t="s">
        <v>67</v>
      </c>
      <c r="F197" s="43" t="s">
        <v>620</v>
      </c>
      <c r="G197" s="81">
        <f t="shared" si="24"/>
        <v>6</v>
      </c>
      <c r="H197" s="81">
        <f t="shared" si="24"/>
        <v>6</v>
      </c>
      <c r="I197" s="81">
        <f t="shared" si="24"/>
        <v>6</v>
      </c>
    </row>
    <row r="198" spans="1:9" ht="25.5" customHeight="1">
      <c r="A198" s="46" t="s">
        <v>622</v>
      </c>
      <c r="B198" s="43" t="s">
        <v>83</v>
      </c>
      <c r="C198" s="43" t="s">
        <v>525</v>
      </c>
      <c r="D198" s="43" t="s">
        <v>555</v>
      </c>
      <c r="E198" s="43" t="s">
        <v>67</v>
      </c>
      <c r="F198" s="43" t="s">
        <v>621</v>
      </c>
      <c r="G198" s="81">
        <v>6</v>
      </c>
      <c r="H198" s="81">
        <v>6</v>
      </c>
      <c r="I198" s="81">
        <v>6</v>
      </c>
    </row>
    <row r="199" spans="1:9" ht="15" customHeight="1">
      <c r="A199" s="46" t="s">
        <v>629</v>
      </c>
      <c r="B199" s="43" t="s">
        <v>83</v>
      </c>
      <c r="C199" s="43" t="s">
        <v>525</v>
      </c>
      <c r="D199" s="43" t="s">
        <v>555</v>
      </c>
      <c r="E199" s="43" t="s">
        <v>700</v>
      </c>
      <c r="F199" s="43"/>
      <c r="G199" s="47">
        <f>G200+G203</f>
        <v>160.89999999999998</v>
      </c>
      <c r="H199" s="47">
        <f>H200+H203</f>
        <v>130.2</v>
      </c>
      <c r="I199" s="47">
        <f>I200+I203</f>
        <v>130.2</v>
      </c>
    </row>
    <row r="200" spans="1:9" ht="15" customHeight="1">
      <c r="A200" s="46" t="s">
        <v>104</v>
      </c>
      <c r="B200" s="43" t="s">
        <v>83</v>
      </c>
      <c r="C200" s="43" t="s">
        <v>525</v>
      </c>
      <c r="D200" s="43" t="s">
        <v>555</v>
      </c>
      <c r="E200" s="43" t="s">
        <v>701</v>
      </c>
      <c r="F200" s="43"/>
      <c r="G200" s="47">
        <f aca="true" t="shared" si="25" ref="G200:I201">G201</f>
        <v>151.7</v>
      </c>
      <c r="H200" s="47">
        <f t="shared" si="25"/>
        <v>125</v>
      </c>
      <c r="I200" s="47">
        <f t="shared" si="25"/>
        <v>125</v>
      </c>
    </row>
    <row r="201" spans="1:9" ht="15" customHeight="1">
      <c r="A201" s="46" t="s">
        <v>623</v>
      </c>
      <c r="B201" s="43" t="s">
        <v>83</v>
      </c>
      <c r="C201" s="43" t="s">
        <v>525</v>
      </c>
      <c r="D201" s="43" t="s">
        <v>555</v>
      </c>
      <c r="E201" s="43" t="s">
        <v>701</v>
      </c>
      <c r="F201" s="43" t="s">
        <v>625</v>
      </c>
      <c r="G201" s="47">
        <f t="shared" si="25"/>
        <v>151.7</v>
      </c>
      <c r="H201" s="47">
        <f t="shared" si="25"/>
        <v>125</v>
      </c>
      <c r="I201" s="47">
        <f t="shared" si="25"/>
        <v>125</v>
      </c>
    </row>
    <row r="202" spans="1:9" ht="15" customHeight="1">
      <c r="A202" s="46" t="s">
        <v>624</v>
      </c>
      <c r="B202" s="43" t="s">
        <v>83</v>
      </c>
      <c r="C202" s="43" t="s">
        <v>525</v>
      </c>
      <c r="D202" s="43" t="s">
        <v>555</v>
      </c>
      <c r="E202" s="43" t="s">
        <v>701</v>
      </c>
      <c r="F202" s="43" t="s">
        <v>626</v>
      </c>
      <c r="G202" s="81">
        <v>151.7</v>
      </c>
      <c r="H202" s="81">
        <v>125</v>
      </c>
      <c r="I202" s="81">
        <v>125</v>
      </c>
    </row>
    <row r="203" spans="1:9" ht="15" customHeight="1">
      <c r="A203" s="46" t="s">
        <v>56</v>
      </c>
      <c r="B203" s="43" t="s">
        <v>83</v>
      </c>
      <c r="C203" s="43" t="s">
        <v>525</v>
      </c>
      <c r="D203" s="43" t="s">
        <v>555</v>
      </c>
      <c r="E203" s="43" t="s">
        <v>55</v>
      </c>
      <c r="F203" s="43"/>
      <c r="G203" s="81">
        <f aca="true" t="shared" si="26" ref="G203:I204">SUM(G204)</f>
        <v>9.2</v>
      </c>
      <c r="H203" s="81">
        <f t="shared" si="26"/>
        <v>5.2</v>
      </c>
      <c r="I203" s="81">
        <f t="shared" si="26"/>
        <v>5.2</v>
      </c>
    </row>
    <row r="204" spans="1:9" ht="15" customHeight="1">
      <c r="A204" s="46" t="s">
        <v>619</v>
      </c>
      <c r="B204" s="43" t="s">
        <v>83</v>
      </c>
      <c r="C204" s="43" t="s">
        <v>525</v>
      </c>
      <c r="D204" s="43" t="s">
        <v>555</v>
      </c>
      <c r="E204" s="43" t="s">
        <v>55</v>
      </c>
      <c r="F204" s="43" t="s">
        <v>620</v>
      </c>
      <c r="G204" s="81">
        <f>SUM(G205)</f>
        <v>9.2</v>
      </c>
      <c r="H204" s="81">
        <f t="shared" si="26"/>
        <v>5.2</v>
      </c>
      <c r="I204" s="81">
        <f t="shared" si="26"/>
        <v>5.2</v>
      </c>
    </row>
    <row r="205" spans="1:9" ht="30" customHeight="1">
      <c r="A205" s="46" t="s">
        <v>622</v>
      </c>
      <c r="B205" s="43" t="s">
        <v>83</v>
      </c>
      <c r="C205" s="43" t="s">
        <v>525</v>
      </c>
      <c r="D205" s="43" t="s">
        <v>555</v>
      </c>
      <c r="E205" s="43" t="s">
        <v>55</v>
      </c>
      <c r="F205" s="43" t="s">
        <v>621</v>
      </c>
      <c r="G205" s="81">
        <v>9.2</v>
      </c>
      <c r="H205" s="81">
        <v>5.2</v>
      </c>
      <c r="I205" s="81">
        <v>5.2</v>
      </c>
    </row>
    <row r="206" spans="1:9" ht="30" customHeight="1">
      <c r="A206" s="46" t="s">
        <v>187</v>
      </c>
      <c r="B206" s="43" t="s">
        <v>83</v>
      </c>
      <c r="C206" s="43" t="s">
        <v>525</v>
      </c>
      <c r="D206" s="43" t="s">
        <v>555</v>
      </c>
      <c r="E206" s="43" t="s">
        <v>724</v>
      </c>
      <c r="F206" s="43"/>
      <c r="G206" s="81">
        <f>G207</f>
        <v>3</v>
      </c>
      <c r="H206" s="81">
        <f>H207</f>
        <v>3</v>
      </c>
      <c r="I206" s="81">
        <f>I207</f>
        <v>3</v>
      </c>
    </row>
    <row r="207" spans="1:9" ht="32.25" customHeight="1">
      <c r="A207" s="46" t="s">
        <v>188</v>
      </c>
      <c r="B207" s="43" t="s">
        <v>83</v>
      </c>
      <c r="C207" s="43" t="s">
        <v>525</v>
      </c>
      <c r="D207" s="43" t="s">
        <v>555</v>
      </c>
      <c r="E207" s="43" t="s">
        <v>728</v>
      </c>
      <c r="F207" s="43"/>
      <c r="G207" s="81">
        <f aca="true" t="shared" si="27" ref="G207:I209">G208</f>
        <v>3</v>
      </c>
      <c r="H207" s="81">
        <f t="shared" si="27"/>
        <v>3</v>
      </c>
      <c r="I207" s="81">
        <f t="shared" si="27"/>
        <v>3</v>
      </c>
    </row>
    <row r="208" spans="1:9" ht="15" customHeight="1">
      <c r="A208" s="76" t="s">
        <v>76</v>
      </c>
      <c r="B208" s="43" t="s">
        <v>83</v>
      </c>
      <c r="C208" s="43" t="s">
        <v>525</v>
      </c>
      <c r="D208" s="43" t="s">
        <v>555</v>
      </c>
      <c r="E208" s="43" t="s">
        <v>432</v>
      </c>
      <c r="F208" s="43"/>
      <c r="G208" s="81">
        <f t="shared" si="27"/>
        <v>3</v>
      </c>
      <c r="H208" s="81">
        <f t="shared" si="27"/>
        <v>3</v>
      </c>
      <c r="I208" s="81">
        <f t="shared" si="27"/>
        <v>3</v>
      </c>
    </row>
    <row r="209" spans="1:9" ht="15" customHeight="1">
      <c r="A209" s="46" t="s">
        <v>619</v>
      </c>
      <c r="B209" s="43" t="s">
        <v>83</v>
      </c>
      <c r="C209" s="43" t="s">
        <v>525</v>
      </c>
      <c r="D209" s="43" t="s">
        <v>555</v>
      </c>
      <c r="E209" s="43" t="s">
        <v>432</v>
      </c>
      <c r="F209" s="43" t="s">
        <v>620</v>
      </c>
      <c r="G209" s="81">
        <f t="shared" si="27"/>
        <v>3</v>
      </c>
      <c r="H209" s="81">
        <f t="shared" si="27"/>
        <v>3</v>
      </c>
      <c r="I209" s="81">
        <f t="shared" si="27"/>
        <v>3</v>
      </c>
    </row>
    <row r="210" spans="1:9" ht="18.75" customHeight="1">
      <c r="A210" s="46" t="s">
        <v>622</v>
      </c>
      <c r="B210" s="43" t="s">
        <v>83</v>
      </c>
      <c r="C210" s="43" t="s">
        <v>525</v>
      </c>
      <c r="D210" s="43" t="s">
        <v>555</v>
      </c>
      <c r="E210" s="43" t="s">
        <v>432</v>
      </c>
      <c r="F210" s="43" t="s">
        <v>621</v>
      </c>
      <c r="G210" s="81">
        <v>3</v>
      </c>
      <c r="H210" s="81">
        <v>3</v>
      </c>
      <c r="I210" s="81">
        <v>3</v>
      </c>
    </row>
    <row r="211" spans="1:9" ht="30" customHeight="1">
      <c r="A211" s="46" t="s">
        <v>190</v>
      </c>
      <c r="B211" s="43" t="s">
        <v>83</v>
      </c>
      <c r="C211" s="43" t="s">
        <v>525</v>
      </c>
      <c r="D211" s="43" t="s">
        <v>555</v>
      </c>
      <c r="E211" s="43" t="s">
        <v>608</v>
      </c>
      <c r="F211" s="43"/>
      <c r="G211" s="81">
        <f>G212</f>
        <v>38.5</v>
      </c>
      <c r="H211" s="81">
        <f>H212</f>
        <v>23.5</v>
      </c>
      <c r="I211" s="81">
        <f>I212</f>
        <v>30.5</v>
      </c>
    </row>
    <row r="212" spans="1:9" ht="30" customHeight="1">
      <c r="A212" s="46" t="s">
        <v>192</v>
      </c>
      <c r="B212" s="43" t="s">
        <v>83</v>
      </c>
      <c r="C212" s="43" t="s">
        <v>525</v>
      </c>
      <c r="D212" s="43" t="s">
        <v>555</v>
      </c>
      <c r="E212" s="43" t="s">
        <v>609</v>
      </c>
      <c r="F212" s="43"/>
      <c r="G212" s="81">
        <f>G213+G217</f>
        <v>38.5</v>
      </c>
      <c r="H212" s="81">
        <f>H213+H217</f>
        <v>23.5</v>
      </c>
      <c r="I212" s="81">
        <f>I213+I217</f>
        <v>30.5</v>
      </c>
    </row>
    <row r="213" spans="1:9" ht="15" customHeight="1">
      <c r="A213" s="46" t="s">
        <v>611</v>
      </c>
      <c r="B213" s="43" t="s">
        <v>83</v>
      </c>
      <c r="C213" s="43" t="s">
        <v>525</v>
      </c>
      <c r="D213" s="43" t="s">
        <v>555</v>
      </c>
      <c r="E213" s="43" t="s">
        <v>610</v>
      </c>
      <c r="F213" s="43"/>
      <c r="G213" s="81">
        <f>G215</f>
        <v>16</v>
      </c>
      <c r="H213" s="81">
        <f>H215</f>
        <v>16</v>
      </c>
      <c r="I213" s="81">
        <f>I215</f>
        <v>23</v>
      </c>
    </row>
    <row r="214" spans="1:9" ht="15" customHeight="1">
      <c r="A214" s="46" t="s">
        <v>76</v>
      </c>
      <c r="B214" s="43" t="s">
        <v>83</v>
      </c>
      <c r="C214" s="43" t="s">
        <v>525</v>
      </c>
      <c r="D214" s="43" t="s">
        <v>555</v>
      </c>
      <c r="E214" s="43" t="s">
        <v>616</v>
      </c>
      <c r="F214" s="43"/>
      <c r="G214" s="81">
        <f aca="true" t="shared" si="28" ref="G214:I215">G215</f>
        <v>16</v>
      </c>
      <c r="H214" s="81">
        <f t="shared" si="28"/>
        <v>16</v>
      </c>
      <c r="I214" s="81">
        <f t="shared" si="28"/>
        <v>23</v>
      </c>
    </row>
    <row r="215" spans="1:9" ht="15" customHeight="1">
      <c r="A215" s="46" t="s">
        <v>619</v>
      </c>
      <c r="B215" s="43" t="s">
        <v>83</v>
      </c>
      <c r="C215" s="43" t="s">
        <v>525</v>
      </c>
      <c r="D215" s="43" t="s">
        <v>555</v>
      </c>
      <c r="E215" s="43" t="s">
        <v>616</v>
      </c>
      <c r="F215" s="43" t="s">
        <v>620</v>
      </c>
      <c r="G215" s="81">
        <f t="shared" si="28"/>
        <v>16</v>
      </c>
      <c r="H215" s="81">
        <f t="shared" si="28"/>
        <v>16</v>
      </c>
      <c r="I215" s="81">
        <f t="shared" si="28"/>
        <v>23</v>
      </c>
    </row>
    <row r="216" spans="1:9" ht="30" customHeight="1">
      <c r="A216" s="46" t="s">
        <v>622</v>
      </c>
      <c r="B216" s="43" t="s">
        <v>83</v>
      </c>
      <c r="C216" s="43" t="s">
        <v>525</v>
      </c>
      <c r="D216" s="43" t="s">
        <v>555</v>
      </c>
      <c r="E216" s="43" t="s">
        <v>616</v>
      </c>
      <c r="F216" s="43" t="s">
        <v>621</v>
      </c>
      <c r="G216" s="81">
        <v>16</v>
      </c>
      <c r="H216" s="81">
        <v>16</v>
      </c>
      <c r="I216" s="81">
        <v>23</v>
      </c>
    </row>
    <row r="217" spans="1:9" ht="15" customHeight="1">
      <c r="A217" s="46" t="s">
        <v>156</v>
      </c>
      <c r="B217" s="43" t="s">
        <v>83</v>
      </c>
      <c r="C217" s="43" t="s">
        <v>525</v>
      </c>
      <c r="D217" s="43" t="s">
        <v>555</v>
      </c>
      <c r="E217" s="43" t="s">
        <v>154</v>
      </c>
      <c r="F217" s="43"/>
      <c r="G217" s="81">
        <f aca="true" t="shared" si="29" ref="G217:I219">G218</f>
        <v>22.5</v>
      </c>
      <c r="H217" s="81">
        <f t="shared" si="29"/>
        <v>7.5</v>
      </c>
      <c r="I217" s="81">
        <f t="shared" si="29"/>
        <v>7.5</v>
      </c>
    </row>
    <row r="218" spans="1:9" ht="15" customHeight="1">
      <c r="A218" s="46" t="s">
        <v>76</v>
      </c>
      <c r="B218" s="43" t="s">
        <v>83</v>
      </c>
      <c r="C218" s="43" t="s">
        <v>525</v>
      </c>
      <c r="D218" s="43" t="s">
        <v>555</v>
      </c>
      <c r="E218" s="43" t="s">
        <v>155</v>
      </c>
      <c r="F218" s="43"/>
      <c r="G218" s="81">
        <f t="shared" si="29"/>
        <v>22.5</v>
      </c>
      <c r="H218" s="81">
        <f t="shared" si="29"/>
        <v>7.5</v>
      </c>
      <c r="I218" s="81">
        <f t="shared" si="29"/>
        <v>7.5</v>
      </c>
    </row>
    <row r="219" spans="1:9" ht="15" customHeight="1">
      <c r="A219" s="46" t="s">
        <v>619</v>
      </c>
      <c r="B219" s="43" t="s">
        <v>83</v>
      </c>
      <c r="C219" s="43" t="s">
        <v>525</v>
      </c>
      <c r="D219" s="43" t="s">
        <v>555</v>
      </c>
      <c r="E219" s="43" t="s">
        <v>155</v>
      </c>
      <c r="F219" s="43" t="s">
        <v>620</v>
      </c>
      <c r="G219" s="81">
        <f t="shared" si="29"/>
        <v>22.5</v>
      </c>
      <c r="H219" s="81">
        <f t="shared" si="29"/>
        <v>7.5</v>
      </c>
      <c r="I219" s="81">
        <f t="shared" si="29"/>
        <v>7.5</v>
      </c>
    </row>
    <row r="220" spans="1:9" ht="30" customHeight="1">
      <c r="A220" s="46" t="s">
        <v>622</v>
      </c>
      <c r="B220" s="43" t="s">
        <v>83</v>
      </c>
      <c r="C220" s="43" t="s">
        <v>525</v>
      </c>
      <c r="D220" s="43" t="s">
        <v>555</v>
      </c>
      <c r="E220" s="43" t="s">
        <v>155</v>
      </c>
      <c r="F220" s="43" t="s">
        <v>621</v>
      </c>
      <c r="G220" s="81">
        <v>22.5</v>
      </c>
      <c r="H220" s="81">
        <v>7.5</v>
      </c>
      <c r="I220" s="81">
        <v>7.5</v>
      </c>
    </row>
    <row r="221" spans="1:9" ht="30" customHeight="1">
      <c r="A221" s="46" t="s">
        <v>194</v>
      </c>
      <c r="B221" s="43" t="s">
        <v>83</v>
      </c>
      <c r="C221" s="43" t="s">
        <v>525</v>
      </c>
      <c r="D221" s="43" t="s">
        <v>555</v>
      </c>
      <c r="E221" s="43" t="s">
        <v>497</v>
      </c>
      <c r="F221" s="43"/>
      <c r="G221" s="47">
        <f>G226+G222</f>
        <v>330</v>
      </c>
      <c r="H221" s="47">
        <f>H226+H222</f>
        <v>330</v>
      </c>
      <c r="I221" s="47">
        <f>I226+I222</f>
        <v>330</v>
      </c>
    </row>
    <row r="222" spans="1:9" ht="45" customHeight="1">
      <c r="A222" s="46" t="s">
        <v>436</v>
      </c>
      <c r="B222" s="43" t="s">
        <v>83</v>
      </c>
      <c r="C222" s="43" t="s">
        <v>525</v>
      </c>
      <c r="D222" s="43" t="s">
        <v>555</v>
      </c>
      <c r="E222" s="43" t="s">
        <v>437</v>
      </c>
      <c r="F222" s="43"/>
      <c r="G222" s="47">
        <f aca="true" t="shared" si="30" ref="G222:I224">G223</f>
        <v>200</v>
      </c>
      <c r="H222" s="47">
        <f t="shared" si="30"/>
        <v>200</v>
      </c>
      <c r="I222" s="47">
        <f t="shared" si="30"/>
        <v>200</v>
      </c>
    </row>
    <row r="223" spans="1:9" ht="15" customHeight="1">
      <c r="A223" s="46" t="s">
        <v>76</v>
      </c>
      <c r="B223" s="43" t="s">
        <v>83</v>
      </c>
      <c r="C223" s="43" t="s">
        <v>525</v>
      </c>
      <c r="D223" s="43" t="s">
        <v>555</v>
      </c>
      <c r="E223" s="43" t="s">
        <v>438</v>
      </c>
      <c r="F223" s="43"/>
      <c r="G223" s="47">
        <f t="shared" si="30"/>
        <v>200</v>
      </c>
      <c r="H223" s="47">
        <f t="shared" si="30"/>
        <v>200</v>
      </c>
      <c r="I223" s="47">
        <f t="shared" si="30"/>
        <v>200</v>
      </c>
    </row>
    <row r="224" spans="1:9" ht="15" customHeight="1">
      <c r="A224" s="46" t="s">
        <v>619</v>
      </c>
      <c r="B224" s="43" t="s">
        <v>83</v>
      </c>
      <c r="C224" s="43" t="s">
        <v>525</v>
      </c>
      <c r="D224" s="43" t="s">
        <v>555</v>
      </c>
      <c r="E224" s="43" t="s">
        <v>438</v>
      </c>
      <c r="F224" s="43" t="s">
        <v>620</v>
      </c>
      <c r="G224" s="47">
        <f t="shared" si="30"/>
        <v>200</v>
      </c>
      <c r="H224" s="47">
        <f t="shared" si="30"/>
        <v>200</v>
      </c>
      <c r="I224" s="47">
        <f t="shared" si="30"/>
        <v>200</v>
      </c>
    </row>
    <row r="225" spans="1:9" ht="30" customHeight="1">
      <c r="A225" s="46" t="s">
        <v>622</v>
      </c>
      <c r="B225" s="43" t="s">
        <v>83</v>
      </c>
      <c r="C225" s="43" t="s">
        <v>525</v>
      </c>
      <c r="D225" s="43" t="s">
        <v>555</v>
      </c>
      <c r="E225" s="43" t="s">
        <v>438</v>
      </c>
      <c r="F225" s="43" t="s">
        <v>621</v>
      </c>
      <c r="G225" s="47">
        <v>200</v>
      </c>
      <c r="H225" s="47">
        <v>200</v>
      </c>
      <c r="I225" s="47">
        <v>200</v>
      </c>
    </row>
    <row r="226" spans="1:9" ht="30" customHeight="1">
      <c r="A226" s="46" t="s">
        <v>105</v>
      </c>
      <c r="B226" s="43" t="s">
        <v>83</v>
      </c>
      <c r="C226" s="43" t="s">
        <v>525</v>
      </c>
      <c r="D226" s="43" t="s">
        <v>555</v>
      </c>
      <c r="E226" s="43" t="s">
        <v>473</v>
      </c>
      <c r="F226" s="43"/>
      <c r="G226" s="47">
        <f aca="true" t="shared" si="31" ref="G226:I228">G227</f>
        <v>130</v>
      </c>
      <c r="H226" s="47">
        <f t="shared" si="31"/>
        <v>130</v>
      </c>
      <c r="I226" s="47">
        <f t="shared" si="31"/>
        <v>130</v>
      </c>
    </row>
    <row r="227" spans="1:9" ht="15" customHeight="1">
      <c r="A227" s="46" t="s">
        <v>76</v>
      </c>
      <c r="B227" s="43" t="s">
        <v>83</v>
      </c>
      <c r="C227" s="43" t="s">
        <v>525</v>
      </c>
      <c r="D227" s="43" t="s">
        <v>555</v>
      </c>
      <c r="E227" s="43" t="s">
        <v>474</v>
      </c>
      <c r="F227" s="43"/>
      <c r="G227" s="47">
        <f t="shared" si="31"/>
        <v>130</v>
      </c>
      <c r="H227" s="47">
        <f t="shared" si="31"/>
        <v>130</v>
      </c>
      <c r="I227" s="47">
        <f t="shared" si="31"/>
        <v>130</v>
      </c>
    </row>
    <row r="228" spans="1:9" ht="15" customHeight="1">
      <c r="A228" s="46" t="s">
        <v>619</v>
      </c>
      <c r="B228" s="43" t="s">
        <v>83</v>
      </c>
      <c r="C228" s="43" t="s">
        <v>525</v>
      </c>
      <c r="D228" s="43" t="s">
        <v>555</v>
      </c>
      <c r="E228" s="43" t="s">
        <v>474</v>
      </c>
      <c r="F228" s="43" t="s">
        <v>620</v>
      </c>
      <c r="G228" s="47">
        <f t="shared" si="31"/>
        <v>130</v>
      </c>
      <c r="H228" s="47">
        <f t="shared" si="31"/>
        <v>130</v>
      </c>
      <c r="I228" s="47">
        <f t="shared" si="31"/>
        <v>130</v>
      </c>
    </row>
    <row r="229" spans="1:9" ht="30" customHeight="1">
      <c r="A229" s="46" t="s">
        <v>622</v>
      </c>
      <c r="B229" s="43" t="s">
        <v>83</v>
      </c>
      <c r="C229" s="43" t="s">
        <v>525</v>
      </c>
      <c r="D229" s="43" t="s">
        <v>555</v>
      </c>
      <c r="E229" s="43" t="s">
        <v>474</v>
      </c>
      <c r="F229" s="43" t="s">
        <v>621</v>
      </c>
      <c r="G229" s="81">
        <v>130</v>
      </c>
      <c r="H229" s="81">
        <v>130</v>
      </c>
      <c r="I229" s="81">
        <v>130</v>
      </c>
    </row>
    <row r="230" spans="1:9" ht="45" customHeight="1">
      <c r="A230" s="46" t="s">
        <v>179</v>
      </c>
      <c r="B230" s="43" t="s">
        <v>83</v>
      </c>
      <c r="C230" s="43" t="s">
        <v>525</v>
      </c>
      <c r="D230" s="43" t="s">
        <v>555</v>
      </c>
      <c r="E230" s="43" t="s">
        <v>29</v>
      </c>
      <c r="F230" s="43"/>
      <c r="G230" s="81">
        <f>SUM(G231+G238)</f>
        <v>365</v>
      </c>
      <c r="H230" s="81">
        <f>SUM(H231+H238)</f>
        <v>367</v>
      </c>
      <c r="I230" s="81">
        <f>SUM(I231+I238)</f>
        <v>365</v>
      </c>
    </row>
    <row r="231" spans="1:9" ht="30" customHeight="1">
      <c r="A231" s="46" t="s">
        <v>180</v>
      </c>
      <c r="B231" s="43" t="s">
        <v>83</v>
      </c>
      <c r="C231" s="43" t="s">
        <v>525</v>
      </c>
      <c r="D231" s="43" t="s">
        <v>555</v>
      </c>
      <c r="E231" s="43" t="s">
        <v>720</v>
      </c>
      <c r="F231" s="43"/>
      <c r="G231" s="81">
        <f>SUM(G232)</f>
        <v>360</v>
      </c>
      <c r="H231" s="81">
        <f>SUM(H232)</f>
        <v>362</v>
      </c>
      <c r="I231" s="81">
        <f>SUM(I232)</f>
        <v>360</v>
      </c>
    </row>
    <row r="232" spans="1:9" ht="19.5" customHeight="1">
      <c r="A232" s="46" t="s">
        <v>475</v>
      </c>
      <c r="B232" s="43" t="s">
        <v>83</v>
      </c>
      <c r="C232" s="43" t="s">
        <v>525</v>
      </c>
      <c r="D232" s="43" t="s">
        <v>555</v>
      </c>
      <c r="E232" s="43" t="s">
        <v>182</v>
      </c>
      <c r="F232" s="43"/>
      <c r="G232" s="81">
        <f>G233</f>
        <v>360</v>
      </c>
      <c r="H232" s="81">
        <f>H233</f>
        <v>362</v>
      </c>
      <c r="I232" s="81">
        <f>I233</f>
        <v>360</v>
      </c>
    </row>
    <row r="233" spans="1:9" ht="15" customHeight="1">
      <c r="A233" s="46" t="s">
        <v>76</v>
      </c>
      <c r="B233" s="43" t="s">
        <v>83</v>
      </c>
      <c r="C233" s="43" t="s">
        <v>525</v>
      </c>
      <c r="D233" s="43" t="s">
        <v>555</v>
      </c>
      <c r="E233" s="43" t="s">
        <v>183</v>
      </c>
      <c r="F233" s="43"/>
      <c r="G233" s="81">
        <f>G236+G234</f>
        <v>360</v>
      </c>
      <c r="H233" s="81">
        <f>H236</f>
        <v>362</v>
      </c>
      <c r="I233" s="81">
        <f>I236</f>
        <v>360</v>
      </c>
    </row>
    <row r="234" spans="1:9" ht="45">
      <c r="A234" s="46" t="s">
        <v>656</v>
      </c>
      <c r="B234" s="43" t="s">
        <v>83</v>
      </c>
      <c r="C234" s="43" t="s">
        <v>525</v>
      </c>
      <c r="D234" s="43" t="s">
        <v>555</v>
      </c>
      <c r="E234" s="43" t="s">
        <v>183</v>
      </c>
      <c r="F234" s="43" t="s">
        <v>604</v>
      </c>
      <c r="G234" s="81">
        <f>G235</f>
        <v>60</v>
      </c>
      <c r="H234" s="81"/>
      <c r="I234" s="81"/>
    </row>
    <row r="235" spans="1:9" ht="15">
      <c r="A235" s="46" t="s">
        <v>618</v>
      </c>
      <c r="B235" s="43" t="s">
        <v>83</v>
      </c>
      <c r="C235" s="43" t="s">
        <v>525</v>
      </c>
      <c r="D235" s="43" t="s">
        <v>555</v>
      </c>
      <c r="E235" s="43" t="s">
        <v>183</v>
      </c>
      <c r="F235" s="43" t="s">
        <v>617</v>
      </c>
      <c r="G235" s="81">
        <v>60</v>
      </c>
      <c r="H235" s="81"/>
      <c r="I235" s="81"/>
    </row>
    <row r="236" spans="1:9" ht="15">
      <c r="A236" s="46" t="s">
        <v>619</v>
      </c>
      <c r="B236" s="43" t="s">
        <v>83</v>
      </c>
      <c r="C236" s="43" t="s">
        <v>525</v>
      </c>
      <c r="D236" s="43" t="s">
        <v>555</v>
      </c>
      <c r="E236" s="43" t="s">
        <v>183</v>
      </c>
      <c r="F236" s="43" t="s">
        <v>620</v>
      </c>
      <c r="G236" s="81">
        <f>G237</f>
        <v>300</v>
      </c>
      <c r="H236" s="81">
        <f>H237</f>
        <v>362</v>
      </c>
      <c r="I236" s="81">
        <f>I237</f>
        <v>360</v>
      </c>
    </row>
    <row r="237" spans="1:9" ht="30" customHeight="1">
      <c r="A237" s="46" t="s">
        <v>622</v>
      </c>
      <c r="B237" s="43" t="s">
        <v>83</v>
      </c>
      <c r="C237" s="43" t="s">
        <v>525</v>
      </c>
      <c r="D237" s="43" t="s">
        <v>555</v>
      </c>
      <c r="E237" s="43" t="s">
        <v>183</v>
      </c>
      <c r="F237" s="43" t="s">
        <v>621</v>
      </c>
      <c r="G237" s="81">
        <v>300</v>
      </c>
      <c r="H237" s="81">
        <v>362</v>
      </c>
      <c r="I237" s="81">
        <v>360</v>
      </c>
    </row>
    <row r="238" spans="1:9" ht="45.75" customHeight="1">
      <c r="A238" s="46" t="s">
        <v>181</v>
      </c>
      <c r="B238" s="43" t="s">
        <v>83</v>
      </c>
      <c r="C238" s="43" t="s">
        <v>525</v>
      </c>
      <c r="D238" s="43" t="s">
        <v>555</v>
      </c>
      <c r="E238" s="43" t="s">
        <v>612</v>
      </c>
      <c r="F238" s="43"/>
      <c r="G238" s="81">
        <f aca="true" t="shared" si="32" ref="G238:I241">G239</f>
        <v>5</v>
      </c>
      <c r="H238" s="81">
        <f t="shared" si="32"/>
        <v>5</v>
      </c>
      <c r="I238" s="81">
        <f t="shared" si="32"/>
        <v>5</v>
      </c>
    </row>
    <row r="239" spans="1:9" ht="15">
      <c r="A239" s="46" t="s">
        <v>615</v>
      </c>
      <c r="B239" s="43" t="s">
        <v>83</v>
      </c>
      <c r="C239" s="43" t="s">
        <v>525</v>
      </c>
      <c r="D239" s="43" t="s">
        <v>555</v>
      </c>
      <c r="E239" s="43" t="s">
        <v>184</v>
      </c>
      <c r="F239" s="43"/>
      <c r="G239" s="81">
        <f t="shared" si="32"/>
        <v>5</v>
      </c>
      <c r="H239" s="81">
        <f t="shared" si="32"/>
        <v>5</v>
      </c>
      <c r="I239" s="81">
        <f t="shared" si="32"/>
        <v>5</v>
      </c>
    </row>
    <row r="240" spans="1:9" ht="15" customHeight="1">
      <c r="A240" s="46" t="s">
        <v>76</v>
      </c>
      <c r="B240" s="43" t="s">
        <v>83</v>
      </c>
      <c r="C240" s="43" t="s">
        <v>525</v>
      </c>
      <c r="D240" s="43" t="s">
        <v>555</v>
      </c>
      <c r="E240" s="43" t="s">
        <v>186</v>
      </c>
      <c r="F240" s="43"/>
      <c r="G240" s="81">
        <f t="shared" si="32"/>
        <v>5</v>
      </c>
      <c r="H240" s="81">
        <f t="shared" si="32"/>
        <v>5</v>
      </c>
      <c r="I240" s="81">
        <f t="shared" si="32"/>
        <v>5</v>
      </c>
    </row>
    <row r="241" spans="1:9" ht="15" customHeight="1">
      <c r="A241" s="46" t="s">
        <v>619</v>
      </c>
      <c r="B241" s="43" t="s">
        <v>83</v>
      </c>
      <c r="C241" s="43" t="s">
        <v>525</v>
      </c>
      <c r="D241" s="43" t="s">
        <v>555</v>
      </c>
      <c r="E241" s="43" t="s">
        <v>186</v>
      </c>
      <c r="F241" s="43" t="s">
        <v>620</v>
      </c>
      <c r="G241" s="81">
        <f t="shared" si="32"/>
        <v>5</v>
      </c>
      <c r="H241" s="81">
        <f t="shared" si="32"/>
        <v>5</v>
      </c>
      <c r="I241" s="81">
        <f t="shared" si="32"/>
        <v>5</v>
      </c>
    </row>
    <row r="242" spans="1:9" ht="30" customHeight="1">
      <c r="A242" s="46" t="s">
        <v>622</v>
      </c>
      <c r="B242" s="43" t="s">
        <v>83</v>
      </c>
      <c r="C242" s="43" t="s">
        <v>525</v>
      </c>
      <c r="D242" s="43" t="s">
        <v>555</v>
      </c>
      <c r="E242" s="43" t="s">
        <v>186</v>
      </c>
      <c r="F242" s="43" t="s">
        <v>621</v>
      </c>
      <c r="G242" s="81">
        <v>5</v>
      </c>
      <c r="H242" s="81">
        <v>5</v>
      </c>
      <c r="I242" s="81">
        <v>5</v>
      </c>
    </row>
    <row r="243" spans="1:9" ht="30" customHeight="1">
      <c r="A243" s="46" t="s">
        <v>57</v>
      </c>
      <c r="B243" s="43" t="s">
        <v>83</v>
      </c>
      <c r="C243" s="43" t="s">
        <v>525</v>
      </c>
      <c r="D243" s="43" t="s">
        <v>555</v>
      </c>
      <c r="E243" s="43" t="s">
        <v>721</v>
      </c>
      <c r="F243" s="43"/>
      <c r="G243" s="81">
        <f>SUM(G244+G249)</f>
        <v>300</v>
      </c>
      <c r="H243" s="81">
        <f>SUM(H244+H249)</f>
        <v>1494</v>
      </c>
      <c r="I243" s="81">
        <f>SUM(I244+I249)</f>
        <v>1244</v>
      </c>
    </row>
    <row r="244" spans="1:9" ht="30" customHeight="1">
      <c r="A244" s="46" t="s">
        <v>53</v>
      </c>
      <c r="B244" s="43" t="s">
        <v>83</v>
      </c>
      <c r="C244" s="43" t="s">
        <v>525</v>
      </c>
      <c r="D244" s="43" t="s">
        <v>555</v>
      </c>
      <c r="E244" s="43" t="s">
        <v>50</v>
      </c>
      <c r="F244" s="43"/>
      <c r="G244" s="81">
        <f aca="true" t="shared" si="33" ref="G244:I247">SUM(G245)</f>
        <v>300</v>
      </c>
      <c r="H244" s="81">
        <f t="shared" si="33"/>
        <v>250</v>
      </c>
      <c r="I244" s="81">
        <f t="shared" si="33"/>
        <v>0</v>
      </c>
    </row>
    <row r="245" spans="1:9" ht="15" customHeight="1">
      <c r="A245" s="46" t="s">
        <v>54</v>
      </c>
      <c r="B245" s="43" t="s">
        <v>83</v>
      </c>
      <c r="C245" s="43" t="s">
        <v>525</v>
      </c>
      <c r="D245" s="43" t="s">
        <v>555</v>
      </c>
      <c r="E245" s="43" t="s">
        <v>51</v>
      </c>
      <c r="F245" s="43"/>
      <c r="G245" s="81">
        <f t="shared" si="33"/>
        <v>300</v>
      </c>
      <c r="H245" s="81">
        <f t="shared" si="33"/>
        <v>250</v>
      </c>
      <c r="I245" s="81">
        <f t="shared" si="33"/>
        <v>0</v>
      </c>
    </row>
    <row r="246" spans="1:9" ht="15" customHeight="1">
      <c r="A246" s="46" t="s">
        <v>76</v>
      </c>
      <c r="B246" s="43" t="s">
        <v>83</v>
      </c>
      <c r="C246" s="43" t="s">
        <v>525</v>
      </c>
      <c r="D246" s="43" t="s">
        <v>555</v>
      </c>
      <c r="E246" s="43" t="s">
        <v>52</v>
      </c>
      <c r="F246" s="43"/>
      <c r="G246" s="81">
        <f t="shared" si="33"/>
        <v>300</v>
      </c>
      <c r="H246" s="81">
        <f t="shared" si="33"/>
        <v>250</v>
      </c>
      <c r="I246" s="81">
        <f t="shared" si="33"/>
        <v>0</v>
      </c>
    </row>
    <row r="247" spans="1:9" ht="15" customHeight="1">
      <c r="A247" s="46" t="s">
        <v>619</v>
      </c>
      <c r="B247" s="43" t="s">
        <v>83</v>
      </c>
      <c r="C247" s="43" t="s">
        <v>525</v>
      </c>
      <c r="D247" s="43" t="s">
        <v>555</v>
      </c>
      <c r="E247" s="43" t="s">
        <v>52</v>
      </c>
      <c r="F247" s="43" t="s">
        <v>620</v>
      </c>
      <c r="G247" s="81">
        <f t="shared" si="33"/>
        <v>300</v>
      </c>
      <c r="H247" s="81">
        <f t="shared" si="33"/>
        <v>250</v>
      </c>
      <c r="I247" s="81">
        <f t="shared" si="33"/>
        <v>0</v>
      </c>
    </row>
    <row r="248" spans="1:9" ht="30" customHeight="1">
      <c r="A248" s="46" t="s">
        <v>622</v>
      </c>
      <c r="B248" s="43" t="s">
        <v>83</v>
      </c>
      <c r="C248" s="43" t="s">
        <v>525</v>
      </c>
      <c r="D248" s="43" t="s">
        <v>555</v>
      </c>
      <c r="E248" s="43" t="s">
        <v>52</v>
      </c>
      <c r="F248" s="43" t="s">
        <v>621</v>
      </c>
      <c r="G248" s="81">
        <v>300</v>
      </c>
      <c r="H248" s="81">
        <v>250</v>
      </c>
      <c r="I248" s="81">
        <v>0</v>
      </c>
    </row>
    <row r="249" spans="1:9" ht="15">
      <c r="A249" s="2" t="s">
        <v>239</v>
      </c>
      <c r="B249" s="43" t="s">
        <v>83</v>
      </c>
      <c r="C249" s="6" t="s">
        <v>525</v>
      </c>
      <c r="D249" s="6" t="s">
        <v>555</v>
      </c>
      <c r="E249" s="6" t="s">
        <v>237</v>
      </c>
      <c r="F249" s="6"/>
      <c r="G249" s="81">
        <f>G250</f>
        <v>0</v>
      </c>
      <c r="H249" s="81">
        <f aca="true" t="shared" si="34" ref="H249:I252">H250</f>
        <v>1244</v>
      </c>
      <c r="I249" s="81">
        <f t="shared" si="34"/>
        <v>1244</v>
      </c>
    </row>
    <row r="250" spans="1:9" ht="30" customHeight="1">
      <c r="A250" s="2" t="s">
        <v>240</v>
      </c>
      <c r="B250" s="43" t="s">
        <v>83</v>
      </c>
      <c r="C250" s="6" t="s">
        <v>525</v>
      </c>
      <c r="D250" s="6" t="s">
        <v>555</v>
      </c>
      <c r="E250" s="6" t="s">
        <v>238</v>
      </c>
      <c r="F250" s="6"/>
      <c r="G250" s="81">
        <f>G251</f>
        <v>0</v>
      </c>
      <c r="H250" s="81">
        <f t="shared" si="34"/>
        <v>1244</v>
      </c>
      <c r="I250" s="81">
        <f t="shared" si="34"/>
        <v>1244</v>
      </c>
    </row>
    <row r="251" spans="1:9" ht="30" customHeight="1">
      <c r="A251" s="2" t="s">
        <v>76</v>
      </c>
      <c r="B251" s="43" t="s">
        <v>83</v>
      </c>
      <c r="C251" s="6" t="s">
        <v>525</v>
      </c>
      <c r="D251" s="6" t="s">
        <v>555</v>
      </c>
      <c r="E251" s="6" t="s">
        <v>236</v>
      </c>
      <c r="F251" s="6"/>
      <c r="G251" s="81">
        <f>G252</f>
        <v>0</v>
      </c>
      <c r="H251" s="81">
        <f t="shared" si="34"/>
        <v>1244</v>
      </c>
      <c r="I251" s="81">
        <f t="shared" si="34"/>
        <v>1244</v>
      </c>
    </row>
    <row r="252" spans="1:9" ht="30" customHeight="1">
      <c r="A252" s="2" t="s">
        <v>619</v>
      </c>
      <c r="B252" s="43" t="s">
        <v>83</v>
      </c>
      <c r="C252" s="6" t="s">
        <v>525</v>
      </c>
      <c r="D252" s="6" t="s">
        <v>555</v>
      </c>
      <c r="E252" s="6" t="s">
        <v>236</v>
      </c>
      <c r="F252" s="6" t="s">
        <v>620</v>
      </c>
      <c r="G252" s="81">
        <f>G253</f>
        <v>0</v>
      </c>
      <c r="H252" s="81">
        <f t="shared" si="34"/>
        <v>1244</v>
      </c>
      <c r="I252" s="81">
        <f t="shared" si="34"/>
        <v>1244</v>
      </c>
    </row>
    <row r="253" spans="1:9" ht="30" customHeight="1">
      <c r="A253" s="2" t="s">
        <v>622</v>
      </c>
      <c r="B253" s="43" t="s">
        <v>83</v>
      </c>
      <c r="C253" s="6" t="s">
        <v>525</v>
      </c>
      <c r="D253" s="6" t="s">
        <v>555</v>
      </c>
      <c r="E253" s="6" t="s">
        <v>236</v>
      </c>
      <c r="F253" s="6" t="s">
        <v>621</v>
      </c>
      <c r="G253" s="81">
        <v>0</v>
      </c>
      <c r="H253" s="81">
        <v>1244</v>
      </c>
      <c r="I253" s="81">
        <v>1244</v>
      </c>
    </row>
    <row r="254" spans="1:9" ht="30" customHeight="1">
      <c r="A254" s="46" t="s">
        <v>189</v>
      </c>
      <c r="B254" s="43" t="s">
        <v>83</v>
      </c>
      <c r="C254" s="43" t="s">
        <v>525</v>
      </c>
      <c r="D254" s="43" t="s">
        <v>555</v>
      </c>
      <c r="E254" s="43" t="s">
        <v>496</v>
      </c>
      <c r="F254" s="43"/>
      <c r="G254" s="47">
        <f aca="true" t="shared" si="35" ref="G254:I257">G255</f>
        <v>60</v>
      </c>
      <c r="H254" s="47">
        <f t="shared" si="35"/>
        <v>60</v>
      </c>
      <c r="I254" s="47">
        <f t="shared" si="35"/>
        <v>60</v>
      </c>
    </row>
    <row r="255" spans="1:9" ht="30" customHeight="1">
      <c r="A255" s="46" t="s">
        <v>384</v>
      </c>
      <c r="B255" s="43" t="s">
        <v>83</v>
      </c>
      <c r="C255" s="43" t="s">
        <v>525</v>
      </c>
      <c r="D255" s="43" t="s">
        <v>555</v>
      </c>
      <c r="E255" s="43" t="s">
        <v>486</v>
      </c>
      <c r="F255" s="43"/>
      <c r="G255" s="47">
        <f t="shared" si="35"/>
        <v>60</v>
      </c>
      <c r="H255" s="47">
        <f t="shared" si="35"/>
        <v>60</v>
      </c>
      <c r="I255" s="47">
        <f t="shared" si="35"/>
        <v>60</v>
      </c>
    </row>
    <row r="256" spans="1:9" ht="15" customHeight="1">
      <c r="A256" s="46" t="s">
        <v>76</v>
      </c>
      <c r="B256" s="43" t="s">
        <v>83</v>
      </c>
      <c r="C256" s="43" t="s">
        <v>525</v>
      </c>
      <c r="D256" s="43" t="s">
        <v>555</v>
      </c>
      <c r="E256" s="43" t="s">
        <v>500</v>
      </c>
      <c r="F256" s="43"/>
      <c r="G256" s="47">
        <f t="shared" si="35"/>
        <v>60</v>
      </c>
      <c r="H256" s="47">
        <f t="shared" si="35"/>
        <v>60</v>
      </c>
      <c r="I256" s="47">
        <f t="shared" si="35"/>
        <v>60</v>
      </c>
    </row>
    <row r="257" spans="1:9" ht="15" customHeight="1">
      <c r="A257" s="46" t="s">
        <v>619</v>
      </c>
      <c r="B257" s="43" t="s">
        <v>83</v>
      </c>
      <c r="C257" s="43" t="s">
        <v>525</v>
      </c>
      <c r="D257" s="43" t="s">
        <v>555</v>
      </c>
      <c r="E257" s="43" t="s">
        <v>500</v>
      </c>
      <c r="F257" s="43" t="s">
        <v>620</v>
      </c>
      <c r="G257" s="47">
        <f t="shared" si="35"/>
        <v>60</v>
      </c>
      <c r="H257" s="47">
        <f t="shared" si="35"/>
        <v>60</v>
      </c>
      <c r="I257" s="47">
        <f t="shared" si="35"/>
        <v>60</v>
      </c>
    </row>
    <row r="258" spans="1:9" ht="30" customHeight="1">
      <c r="A258" s="46" t="s">
        <v>622</v>
      </c>
      <c r="B258" s="43" t="s">
        <v>83</v>
      </c>
      <c r="C258" s="43" t="s">
        <v>525</v>
      </c>
      <c r="D258" s="43" t="s">
        <v>555</v>
      </c>
      <c r="E258" s="43" t="s">
        <v>500</v>
      </c>
      <c r="F258" s="43" t="s">
        <v>621</v>
      </c>
      <c r="G258" s="81">
        <v>60</v>
      </c>
      <c r="H258" s="81">
        <v>60</v>
      </c>
      <c r="I258" s="81">
        <v>60</v>
      </c>
    </row>
    <row r="259" spans="1:9" ht="30">
      <c r="A259" s="46" t="s">
        <v>331</v>
      </c>
      <c r="B259" s="43" t="s">
        <v>83</v>
      </c>
      <c r="C259" s="43" t="s">
        <v>525</v>
      </c>
      <c r="D259" s="43" t="s">
        <v>555</v>
      </c>
      <c r="E259" s="43" t="s">
        <v>230</v>
      </c>
      <c r="F259" s="43"/>
      <c r="G259" s="81">
        <f>G260+G264</f>
        <v>0</v>
      </c>
      <c r="H259" s="81">
        <f>H260+H264</f>
        <v>340</v>
      </c>
      <c r="I259" s="81">
        <f>I260+I264</f>
        <v>340</v>
      </c>
    </row>
    <row r="260" spans="1:9" ht="30">
      <c r="A260" s="46" t="s">
        <v>255</v>
      </c>
      <c r="B260" s="43" t="s">
        <v>83</v>
      </c>
      <c r="C260" s="43" t="s">
        <v>525</v>
      </c>
      <c r="D260" s="43" t="s">
        <v>555</v>
      </c>
      <c r="E260" s="43" t="s">
        <v>231</v>
      </c>
      <c r="F260" s="43"/>
      <c r="G260" s="81">
        <f>G261</f>
        <v>0</v>
      </c>
      <c r="H260" s="81">
        <f aca="true" t="shared" si="36" ref="H260:I262">H261</f>
        <v>10</v>
      </c>
      <c r="I260" s="81">
        <f t="shared" si="36"/>
        <v>10</v>
      </c>
    </row>
    <row r="261" spans="1:9" ht="15">
      <c r="A261" s="46" t="s">
        <v>76</v>
      </c>
      <c r="B261" s="43" t="s">
        <v>83</v>
      </c>
      <c r="C261" s="43" t="s">
        <v>525</v>
      </c>
      <c r="D261" s="43" t="s">
        <v>555</v>
      </c>
      <c r="E261" s="43" t="s">
        <v>232</v>
      </c>
      <c r="F261" s="43"/>
      <c r="G261" s="81">
        <f>G262</f>
        <v>0</v>
      </c>
      <c r="H261" s="81">
        <f t="shared" si="36"/>
        <v>10</v>
      </c>
      <c r="I261" s="81">
        <f t="shared" si="36"/>
        <v>10</v>
      </c>
    </row>
    <row r="262" spans="1:9" ht="15">
      <c r="A262" s="46" t="s">
        <v>619</v>
      </c>
      <c r="B262" s="43" t="s">
        <v>83</v>
      </c>
      <c r="C262" s="43" t="s">
        <v>525</v>
      </c>
      <c r="D262" s="43" t="s">
        <v>555</v>
      </c>
      <c r="E262" s="43" t="s">
        <v>232</v>
      </c>
      <c r="F262" s="43" t="s">
        <v>620</v>
      </c>
      <c r="G262" s="81">
        <f>G263</f>
        <v>0</v>
      </c>
      <c r="H262" s="81">
        <f t="shared" si="36"/>
        <v>10</v>
      </c>
      <c r="I262" s="81">
        <f t="shared" si="36"/>
        <v>10</v>
      </c>
    </row>
    <row r="263" spans="1:9" ht="30">
      <c r="A263" s="46" t="s">
        <v>622</v>
      </c>
      <c r="B263" s="43" t="s">
        <v>83</v>
      </c>
      <c r="C263" s="43" t="s">
        <v>525</v>
      </c>
      <c r="D263" s="43" t="s">
        <v>555</v>
      </c>
      <c r="E263" s="43" t="s">
        <v>232</v>
      </c>
      <c r="F263" s="43" t="s">
        <v>621</v>
      </c>
      <c r="G263" s="81">
        <v>0</v>
      </c>
      <c r="H263" s="81">
        <v>10</v>
      </c>
      <c r="I263" s="81">
        <v>10</v>
      </c>
    </row>
    <row r="264" spans="1:9" ht="15">
      <c r="A264" s="46" t="s">
        <v>234</v>
      </c>
      <c r="B264" s="43" t="s">
        <v>83</v>
      </c>
      <c r="C264" s="43" t="s">
        <v>525</v>
      </c>
      <c r="D264" s="43" t="s">
        <v>555</v>
      </c>
      <c r="E264" s="43" t="s">
        <v>235</v>
      </c>
      <c r="F264" s="43"/>
      <c r="G264" s="81">
        <f>G266</f>
        <v>0</v>
      </c>
      <c r="H264" s="81">
        <f>H266</f>
        <v>330</v>
      </c>
      <c r="I264" s="81">
        <f>I266</f>
        <v>330</v>
      </c>
    </row>
    <row r="265" spans="1:9" ht="15">
      <c r="A265" s="46" t="s">
        <v>76</v>
      </c>
      <c r="B265" s="43" t="s">
        <v>83</v>
      </c>
      <c r="C265" s="43" t="s">
        <v>525</v>
      </c>
      <c r="D265" s="43" t="s">
        <v>555</v>
      </c>
      <c r="E265" s="43" t="s">
        <v>233</v>
      </c>
      <c r="F265" s="43"/>
      <c r="G265" s="81">
        <f aca="true" t="shared" si="37" ref="G265:I266">G266</f>
        <v>0</v>
      </c>
      <c r="H265" s="81">
        <f t="shared" si="37"/>
        <v>330</v>
      </c>
      <c r="I265" s="81">
        <f t="shared" si="37"/>
        <v>330</v>
      </c>
    </row>
    <row r="266" spans="1:9" ht="15">
      <c r="A266" s="46" t="s">
        <v>619</v>
      </c>
      <c r="B266" s="43" t="s">
        <v>83</v>
      </c>
      <c r="C266" s="43" t="s">
        <v>525</v>
      </c>
      <c r="D266" s="43" t="s">
        <v>555</v>
      </c>
      <c r="E266" s="43" t="s">
        <v>233</v>
      </c>
      <c r="F266" s="43" t="s">
        <v>620</v>
      </c>
      <c r="G266" s="81">
        <f t="shared" si="37"/>
        <v>0</v>
      </c>
      <c r="H266" s="81">
        <f t="shared" si="37"/>
        <v>330</v>
      </c>
      <c r="I266" s="81">
        <f t="shared" si="37"/>
        <v>330</v>
      </c>
    </row>
    <row r="267" spans="1:9" ht="30">
      <c r="A267" s="46" t="s">
        <v>622</v>
      </c>
      <c r="B267" s="43" t="s">
        <v>83</v>
      </c>
      <c r="C267" s="43" t="s">
        <v>525</v>
      </c>
      <c r="D267" s="43" t="s">
        <v>555</v>
      </c>
      <c r="E267" s="43" t="s">
        <v>233</v>
      </c>
      <c r="F267" s="43" t="s">
        <v>621</v>
      </c>
      <c r="G267" s="81">
        <v>0</v>
      </c>
      <c r="H267" s="81">
        <v>330</v>
      </c>
      <c r="I267" s="81">
        <v>330</v>
      </c>
    </row>
    <row r="268" spans="1:9" ht="45">
      <c r="A268" s="46" t="s">
        <v>312</v>
      </c>
      <c r="B268" s="43" t="s">
        <v>83</v>
      </c>
      <c r="C268" s="43" t="s">
        <v>525</v>
      </c>
      <c r="D268" s="43" t="s">
        <v>555</v>
      </c>
      <c r="E268" s="43" t="s">
        <v>313</v>
      </c>
      <c r="F268" s="43"/>
      <c r="G268" s="81">
        <f aca="true" t="shared" si="38" ref="G268:I269">G269</f>
        <v>1271.8</v>
      </c>
      <c r="H268" s="81">
        <f t="shared" si="38"/>
        <v>0</v>
      </c>
      <c r="I268" s="81">
        <f t="shared" si="38"/>
        <v>0</v>
      </c>
    </row>
    <row r="269" spans="1:9" ht="30">
      <c r="A269" s="46" t="s">
        <v>269</v>
      </c>
      <c r="B269" s="43" t="s">
        <v>83</v>
      </c>
      <c r="C269" s="43" t="s">
        <v>525</v>
      </c>
      <c r="D269" s="43" t="s">
        <v>555</v>
      </c>
      <c r="E269" s="43" t="s">
        <v>314</v>
      </c>
      <c r="F269" s="43"/>
      <c r="G269" s="81">
        <f t="shared" si="38"/>
        <v>1271.8</v>
      </c>
      <c r="H269" s="81">
        <f t="shared" si="38"/>
        <v>0</v>
      </c>
      <c r="I269" s="81">
        <f t="shared" si="38"/>
        <v>0</v>
      </c>
    </row>
    <row r="270" spans="1:9" ht="30">
      <c r="A270" s="46" t="s">
        <v>269</v>
      </c>
      <c r="B270" s="43" t="s">
        <v>83</v>
      </c>
      <c r="C270" s="43" t="s">
        <v>525</v>
      </c>
      <c r="D270" s="43" t="s">
        <v>555</v>
      </c>
      <c r="E270" s="43" t="s">
        <v>315</v>
      </c>
      <c r="F270" s="43"/>
      <c r="G270" s="81">
        <f>G271+G274</f>
        <v>1271.8</v>
      </c>
      <c r="H270" s="81">
        <f>H271+H274</f>
        <v>0</v>
      </c>
      <c r="I270" s="81">
        <f>I271+I274</f>
        <v>0</v>
      </c>
    </row>
    <row r="271" spans="1:9" ht="15">
      <c r="A271" s="48" t="s">
        <v>266</v>
      </c>
      <c r="B271" s="43" t="s">
        <v>83</v>
      </c>
      <c r="C271" s="43" t="s">
        <v>525</v>
      </c>
      <c r="D271" s="43" t="s">
        <v>555</v>
      </c>
      <c r="E271" s="43" t="s">
        <v>316</v>
      </c>
      <c r="F271" s="43"/>
      <c r="G271" s="81">
        <f aca="true" t="shared" si="39" ref="G271:I272">G272</f>
        <v>1208.2</v>
      </c>
      <c r="H271" s="81">
        <f t="shared" si="39"/>
        <v>0</v>
      </c>
      <c r="I271" s="81">
        <f t="shared" si="39"/>
        <v>0</v>
      </c>
    </row>
    <row r="272" spans="1:9" ht="45">
      <c r="A272" s="46" t="s">
        <v>656</v>
      </c>
      <c r="B272" s="43" t="s">
        <v>83</v>
      </c>
      <c r="C272" s="43" t="s">
        <v>525</v>
      </c>
      <c r="D272" s="43" t="s">
        <v>555</v>
      </c>
      <c r="E272" s="43" t="s">
        <v>316</v>
      </c>
      <c r="F272" s="43" t="s">
        <v>604</v>
      </c>
      <c r="G272" s="81">
        <f t="shared" si="39"/>
        <v>1208.2</v>
      </c>
      <c r="H272" s="81">
        <f t="shared" si="39"/>
        <v>0</v>
      </c>
      <c r="I272" s="81">
        <f t="shared" si="39"/>
        <v>0</v>
      </c>
    </row>
    <row r="273" spans="1:9" ht="15">
      <c r="A273" s="46" t="s">
        <v>627</v>
      </c>
      <c r="B273" s="43" t="s">
        <v>83</v>
      </c>
      <c r="C273" s="43" t="s">
        <v>525</v>
      </c>
      <c r="D273" s="43" t="s">
        <v>555</v>
      </c>
      <c r="E273" s="43" t="s">
        <v>316</v>
      </c>
      <c r="F273" s="43" t="s">
        <v>628</v>
      </c>
      <c r="G273" s="81">
        <v>1208.2</v>
      </c>
      <c r="H273" s="81">
        <v>0</v>
      </c>
      <c r="I273" s="81">
        <v>0</v>
      </c>
    </row>
    <row r="274" spans="1:9" ht="30">
      <c r="A274" s="46" t="s">
        <v>267</v>
      </c>
      <c r="B274" s="43" t="s">
        <v>83</v>
      </c>
      <c r="C274" s="43" t="s">
        <v>525</v>
      </c>
      <c r="D274" s="43" t="s">
        <v>555</v>
      </c>
      <c r="E274" s="43" t="s">
        <v>317</v>
      </c>
      <c r="F274" s="43"/>
      <c r="G274" s="81">
        <f aca="true" t="shared" si="40" ref="G274:I275">G275</f>
        <v>63.6</v>
      </c>
      <c r="H274" s="81">
        <f t="shared" si="40"/>
        <v>0</v>
      </c>
      <c r="I274" s="81">
        <f t="shared" si="40"/>
        <v>0</v>
      </c>
    </row>
    <row r="275" spans="1:9" ht="45">
      <c r="A275" s="46" t="s">
        <v>656</v>
      </c>
      <c r="B275" s="43" t="s">
        <v>83</v>
      </c>
      <c r="C275" s="43" t="s">
        <v>525</v>
      </c>
      <c r="D275" s="43" t="s">
        <v>555</v>
      </c>
      <c r="E275" s="43" t="s">
        <v>317</v>
      </c>
      <c r="F275" s="43" t="s">
        <v>604</v>
      </c>
      <c r="G275" s="81">
        <f t="shared" si="40"/>
        <v>63.6</v>
      </c>
      <c r="H275" s="81">
        <f t="shared" si="40"/>
        <v>0</v>
      </c>
      <c r="I275" s="81">
        <f t="shared" si="40"/>
        <v>0</v>
      </c>
    </row>
    <row r="276" spans="1:9" ht="15">
      <c r="A276" s="46" t="s">
        <v>627</v>
      </c>
      <c r="B276" s="43" t="s">
        <v>83</v>
      </c>
      <c r="C276" s="43" t="s">
        <v>525</v>
      </c>
      <c r="D276" s="43" t="s">
        <v>555</v>
      </c>
      <c r="E276" s="43" t="s">
        <v>317</v>
      </c>
      <c r="F276" s="43" t="s">
        <v>628</v>
      </c>
      <c r="G276" s="81">
        <v>63.6</v>
      </c>
      <c r="H276" s="81">
        <v>0</v>
      </c>
      <c r="I276" s="81">
        <v>0</v>
      </c>
    </row>
    <row r="277" spans="1:9" ht="15" customHeight="1">
      <c r="A277" s="76" t="s">
        <v>548</v>
      </c>
      <c r="B277" s="44" t="s">
        <v>83</v>
      </c>
      <c r="C277" s="44" t="s">
        <v>529</v>
      </c>
      <c r="D277" s="44"/>
      <c r="E277" s="44"/>
      <c r="F277" s="44"/>
      <c r="G277" s="47">
        <f>G278</f>
        <v>2757.2999999999997</v>
      </c>
      <c r="H277" s="47">
        <f>H278</f>
        <v>1587.1999999999998</v>
      </c>
      <c r="I277" s="47">
        <f>I278</f>
        <v>1637.3</v>
      </c>
    </row>
    <row r="278" spans="1:9" ht="30" customHeight="1">
      <c r="A278" s="76" t="s">
        <v>561</v>
      </c>
      <c r="B278" s="44" t="s">
        <v>83</v>
      </c>
      <c r="C278" s="44" t="s">
        <v>529</v>
      </c>
      <c r="D278" s="44" t="s">
        <v>537</v>
      </c>
      <c r="E278" s="43"/>
      <c r="F278" s="43"/>
      <c r="G278" s="47">
        <f>G284+G295+G279</f>
        <v>2757.2999999999997</v>
      </c>
      <c r="H278" s="47">
        <f>H284</f>
        <v>1587.1999999999998</v>
      </c>
      <c r="I278" s="47">
        <f>I284</f>
        <v>1637.3</v>
      </c>
    </row>
    <row r="279" spans="1:9" ht="15">
      <c r="A279" s="76" t="s">
        <v>581</v>
      </c>
      <c r="B279" s="44" t="s">
        <v>83</v>
      </c>
      <c r="C279" s="44" t="s">
        <v>529</v>
      </c>
      <c r="D279" s="44" t="s">
        <v>537</v>
      </c>
      <c r="E279" s="43" t="s">
        <v>704</v>
      </c>
      <c r="F279" s="43"/>
      <c r="G279" s="47">
        <f>G280</f>
        <v>34.3</v>
      </c>
      <c r="H279" s="47"/>
      <c r="I279" s="47"/>
    </row>
    <row r="280" spans="1:9" ht="15">
      <c r="A280" s="76" t="s">
        <v>277</v>
      </c>
      <c r="B280" s="44" t="s">
        <v>83</v>
      </c>
      <c r="C280" s="44" t="s">
        <v>529</v>
      </c>
      <c r="D280" s="44" t="s">
        <v>537</v>
      </c>
      <c r="E280" s="43" t="s">
        <v>278</v>
      </c>
      <c r="F280" s="43"/>
      <c r="G280" s="47">
        <f>G281</f>
        <v>34.3</v>
      </c>
      <c r="H280" s="47"/>
      <c r="I280" s="47"/>
    </row>
    <row r="281" spans="1:9" ht="30">
      <c r="A281" s="76" t="s">
        <v>340</v>
      </c>
      <c r="B281" s="44" t="s">
        <v>83</v>
      </c>
      <c r="C281" s="44" t="s">
        <v>529</v>
      </c>
      <c r="D281" s="44" t="s">
        <v>537</v>
      </c>
      <c r="E281" s="43" t="s">
        <v>344</v>
      </c>
      <c r="F281" s="43"/>
      <c r="G281" s="47">
        <f>G282</f>
        <v>34.3</v>
      </c>
      <c r="H281" s="47"/>
      <c r="I281" s="47"/>
    </row>
    <row r="282" spans="1:9" ht="45">
      <c r="A282" s="46" t="s">
        <v>656</v>
      </c>
      <c r="B282" s="44" t="s">
        <v>83</v>
      </c>
      <c r="C282" s="44" t="s">
        <v>529</v>
      </c>
      <c r="D282" s="44" t="s">
        <v>537</v>
      </c>
      <c r="E282" s="43" t="s">
        <v>344</v>
      </c>
      <c r="F282" s="43" t="s">
        <v>604</v>
      </c>
      <c r="G282" s="47">
        <f>G283</f>
        <v>34.3</v>
      </c>
      <c r="H282" s="47"/>
      <c r="I282" s="47"/>
    </row>
    <row r="283" spans="1:9" ht="15">
      <c r="A283" s="46" t="s">
        <v>627</v>
      </c>
      <c r="B283" s="44" t="s">
        <v>83</v>
      </c>
      <c r="C283" s="44" t="s">
        <v>529</v>
      </c>
      <c r="D283" s="44" t="s">
        <v>537</v>
      </c>
      <c r="E283" s="43" t="s">
        <v>344</v>
      </c>
      <c r="F283" s="43" t="s">
        <v>628</v>
      </c>
      <c r="G283" s="47">
        <v>34.3</v>
      </c>
      <c r="H283" s="47"/>
      <c r="I283" s="47"/>
    </row>
    <row r="284" spans="1:9" ht="15" customHeight="1">
      <c r="A284" s="46" t="s">
        <v>676</v>
      </c>
      <c r="B284" s="43" t="s">
        <v>83</v>
      </c>
      <c r="C284" s="43" t="s">
        <v>582</v>
      </c>
      <c r="D284" s="43" t="s">
        <v>537</v>
      </c>
      <c r="E284" s="43" t="s">
        <v>697</v>
      </c>
      <c r="F284" s="43"/>
      <c r="G284" s="81">
        <f>G285+G292</f>
        <v>2481.8999999999996</v>
      </c>
      <c r="H284" s="81">
        <f>H285+H292</f>
        <v>1587.1999999999998</v>
      </c>
      <c r="I284" s="81">
        <f>I285+I292</f>
        <v>1637.3</v>
      </c>
    </row>
    <row r="285" spans="1:9" ht="15" customHeight="1">
      <c r="A285" s="46" t="s">
        <v>579</v>
      </c>
      <c r="B285" s="43" t="s">
        <v>83</v>
      </c>
      <c r="C285" s="43" t="s">
        <v>582</v>
      </c>
      <c r="D285" s="43" t="s">
        <v>537</v>
      </c>
      <c r="E285" s="43" t="s">
        <v>698</v>
      </c>
      <c r="F285" s="43"/>
      <c r="G285" s="81">
        <f>G286+G288+G290</f>
        <v>2479.7999999999997</v>
      </c>
      <c r="H285" s="81">
        <f>H286+H288+H290</f>
        <v>1584.6</v>
      </c>
      <c r="I285" s="81">
        <f>I286+I288+I290</f>
        <v>1634.7</v>
      </c>
    </row>
    <row r="286" spans="1:9" ht="45" customHeight="1">
      <c r="A286" s="46" t="s">
        <v>656</v>
      </c>
      <c r="B286" s="43" t="s">
        <v>83</v>
      </c>
      <c r="C286" s="43" t="s">
        <v>582</v>
      </c>
      <c r="D286" s="43" t="s">
        <v>537</v>
      </c>
      <c r="E286" s="43" t="s">
        <v>698</v>
      </c>
      <c r="F286" s="43" t="s">
        <v>604</v>
      </c>
      <c r="G286" s="47">
        <f>G287</f>
        <v>2350.2</v>
      </c>
      <c r="H286" s="47">
        <f>H287</f>
        <v>1319.3</v>
      </c>
      <c r="I286" s="47">
        <f>I287</f>
        <v>1369.4</v>
      </c>
    </row>
    <row r="287" spans="1:11" ht="15" customHeight="1">
      <c r="A287" s="46" t="s">
        <v>627</v>
      </c>
      <c r="B287" s="43" t="s">
        <v>83</v>
      </c>
      <c r="C287" s="43" t="s">
        <v>582</v>
      </c>
      <c r="D287" s="43" t="s">
        <v>537</v>
      </c>
      <c r="E287" s="43" t="s">
        <v>698</v>
      </c>
      <c r="F287" s="43" t="s">
        <v>628</v>
      </c>
      <c r="G287" s="81">
        <v>2350.2</v>
      </c>
      <c r="H287" s="81">
        <v>1319.3</v>
      </c>
      <c r="I287" s="81">
        <v>1369.4</v>
      </c>
      <c r="J287" s="78"/>
      <c r="K287" s="78"/>
    </row>
    <row r="288" spans="1:9" ht="15" customHeight="1">
      <c r="A288" s="46" t="s">
        <v>619</v>
      </c>
      <c r="B288" s="43" t="s">
        <v>83</v>
      </c>
      <c r="C288" s="43" t="s">
        <v>582</v>
      </c>
      <c r="D288" s="43" t="s">
        <v>537</v>
      </c>
      <c r="E288" s="43" t="s">
        <v>698</v>
      </c>
      <c r="F288" s="43" t="s">
        <v>620</v>
      </c>
      <c r="G288" s="47">
        <f>G289</f>
        <v>128.4</v>
      </c>
      <c r="H288" s="47">
        <f>H289</f>
        <v>265</v>
      </c>
      <c r="I288" s="47">
        <f>I289</f>
        <v>265</v>
      </c>
    </row>
    <row r="289" spans="1:9" ht="30" customHeight="1">
      <c r="A289" s="46" t="s">
        <v>622</v>
      </c>
      <c r="B289" s="43" t="s">
        <v>83</v>
      </c>
      <c r="C289" s="43" t="s">
        <v>582</v>
      </c>
      <c r="D289" s="43" t="s">
        <v>537</v>
      </c>
      <c r="E289" s="43" t="s">
        <v>698</v>
      </c>
      <c r="F289" s="43" t="s">
        <v>621</v>
      </c>
      <c r="G289" s="81">
        <v>128.4</v>
      </c>
      <c r="H289" s="81">
        <v>265</v>
      </c>
      <c r="I289" s="81">
        <v>265</v>
      </c>
    </row>
    <row r="290" spans="1:9" ht="15" customHeight="1">
      <c r="A290" s="46" t="s">
        <v>623</v>
      </c>
      <c r="B290" s="43" t="s">
        <v>83</v>
      </c>
      <c r="C290" s="43" t="s">
        <v>582</v>
      </c>
      <c r="D290" s="43" t="s">
        <v>537</v>
      </c>
      <c r="E290" s="43" t="s">
        <v>698</v>
      </c>
      <c r="F290" s="43" t="s">
        <v>625</v>
      </c>
      <c r="G290" s="81">
        <f>G291</f>
        <v>1.2</v>
      </c>
      <c r="H290" s="81">
        <f>H291</f>
        <v>0.3</v>
      </c>
      <c r="I290" s="81">
        <f>I291</f>
        <v>0.3</v>
      </c>
    </row>
    <row r="291" spans="1:9" ht="15" customHeight="1">
      <c r="A291" s="46" t="s">
        <v>624</v>
      </c>
      <c r="B291" s="43" t="s">
        <v>83</v>
      </c>
      <c r="C291" s="43" t="s">
        <v>582</v>
      </c>
      <c r="D291" s="43" t="s">
        <v>537</v>
      </c>
      <c r="E291" s="43" t="s">
        <v>698</v>
      </c>
      <c r="F291" s="43" t="s">
        <v>626</v>
      </c>
      <c r="G291" s="81">
        <v>1.2</v>
      </c>
      <c r="H291" s="81">
        <v>0.3</v>
      </c>
      <c r="I291" s="81">
        <v>0.3</v>
      </c>
    </row>
    <row r="292" spans="1:9" ht="30" customHeight="1">
      <c r="A292" s="46" t="s">
        <v>580</v>
      </c>
      <c r="B292" s="43" t="s">
        <v>83</v>
      </c>
      <c r="C292" s="43" t="s">
        <v>582</v>
      </c>
      <c r="D292" s="43" t="s">
        <v>537</v>
      </c>
      <c r="E292" s="43" t="s">
        <v>699</v>
      </c>
      <c r="F292" s="43"/>
      <c r="G292" s="81">
        <f aca="true" t="shared" si="41" ref="G292:I293">G293</f>
        <v>2.1</v>
      </c>
      <c r="H292" s="81">
        <f t="shared" si="41"/>
        <v>2.6</v>
      </c>
      <c r="I292" s="81">
        <f t="shared" si="41"/>
        <v>2.6</v>
      </c>
    </row>
    <row r="293" spans="1:9" ht="15" customHeight="1">
      <c r="A293" s="46" t="s">
        <v>623</v>
      </c>
      <c r="B293" s="43" t="s">
        <v>83</v>
      </c>
      <c r="C293" s="43" t="s">
        <v>582</v>
      </c>
      <c r="D293" s="43" t="s">
        <v>537</v>
      </c>
      <c r="E293" s="43" t="s">
        <v>699</v>
      </c>
      <c r="F293" s="43" t="s">
        <v>625</v>
      </c>
      <c r="G293" s="81">
        <f t="shared" si="41"/>
        <v>2.1</v>
      </c>
      <c r="H293" s="81">
        <f t="shared" si="41"/>
        <v>2.6</v>
      </c>
      <c r="I293" s="81">
        <f t="shared" si="41"/>
        <v>2.6</v>
      </c>
    </row>
    <row r="294" spans="1:9" ht="15" customHeight="1">
      <c r="A294" s="46" t="s">
        <v>624</v>
      </c>
      <c r="B294" s="43" t="s">
        <v>83</v>
      </c>
      <c r="C294" s="43" t="s">
        <v>582</v>
      </c>
      <c r="D294" s="43" t="s">
        <v>537</v>
      </c>
      <c r="E294" s="43" t="s">
        <v>699</v>
      </c>
      <c r="F294" s="43" t="s">
        <v>626</v>
      </c>
      <c r="G294" s="81">
        <v>2.1</v>
      </c>
      <c r="H294" s="81">
        <v>2.6</v>
      </c>
      <c r="I294" s="81">
        <v>2.6</v>
      </c>
    </row>
    <row r="295" spans="1:9" ht="45">
      <c r="A295" s="46" t="s">
        <v>312</v>
      </c>
      <c r="B295" s="43" t="s">
        <v>83</v>
      </c>
      <c r="C295" s="43" t="s">
        <v>582</v>
      </c>
      <c r="D295" s="43" t="s">
        <v>537</v>
      </c>
      <c r="E295" s="43" t="s">
        <v>313</v>
      </c>
      <c r="F295" s="43"/>
      <c r="G295" s="81">
        <f aca="true" t="shared" si="42" ref="G295:I296">G296</f>
        <v>241.1</v>
      </c>
      <c r="H295" s="81">
        <f t="shared" si="42"/>
        <v>0</v>
      </c>
      <c r="I295" s="81">
        <f t="shared" si="42"/>
        <v>0</v>
      </c>
    </row>
    <row r="296" spans="1:9" ht="30">
      <c r="A296" s="46" t="s">
        <v>269</v>
      </c>
      <c r="B296" s="43" t="s">
        <v>83</v>
      </c>
      <c r="C296" s="43" t="s">
        <v>582</v>
      </c>
      <c r="D296" s="43" t="s">
        <v>537</v>
      </c>
      <c r="E296" s="43" t="s">
        <v>314</v>
      </c>
      <c r="F296" s="43"/>
      <c r="G296" s="81">
        <f t="shared" si="42"/>
        <v>241.1</v>
      </c>
      <c r="H296" s="81">
        <f t="shared" si="42"/>
        <v>0</v>
      </c>
      <c r="I296" s="81">
        <f t="shared" si="42"/>
        <v>0</v>
      </c>
    </row>
    <row r="297" spans="1:9" ht="30">
      <c r="A297" s="46" t="s">
        <v>269</v>
      </c>
      <c r="B297" s="43" t="s">
        <v>83</v>
      </c>
      <c r="C297" s="43" t="s">
        <v>582</v>
      </c>
      <c r="D297" s="43" t="s">
        <v>537</v>
      </c>
      <c r="E297" s="43" t="s">
        <v>315</v>
      </c>
      <c r="F297" s="43"/>
      <c r="G297" s="81">
        <f>G298+G301</f>
        <v>241.1</v>
      </c>
      <c r="H297" s="81">
        <f>H298+H301</f>
        <v>0</v>
      </c>
      <c r="I297" s="81">
        <f>I298+I301</f>
        <v>0</v>
      </c>
    </row>
    <row r="298" spans="1:9" ht="15">
      <c r="A298" s="48" t="s">
        <v>266</v>
      </c>
      <c r="B298" s="43" t="s">
        <v>83</v>
      </c>
      <c r="C298" s="43" t="s">
        <v>582</v>
      </c>
      <c r="D298" s="43" t="s">
        <v>537</v>
      </c>
      <c r="E298" s="43" t="s">
        <v>316</v>
      </c>
      <c r="F298" s="43"/>
      <c r="G298" s="81">
        <f aca="true" t="shared" si="43" ref="G298:I299">G299</f>
        <v>229</v>
      </c>
      <c r="H298" s="81">
        <f t="shared" si="43"/>
        <v>0</v>
      </c>
      <c r="I298" s="81">
        <f t="shared" si="43"/>
        <v>0</v>
      </c>
    </row>
    <row r="299" spans="1:9" ht="45">
      <c r="A299" s="46" t="s">
        <v>656</v>
      </c>
      <c r="B299" s="43" t="s">
        <v>83</v>
      </c>
      <c r="C299" s="43" t="s">
        <v>582</v>
      </c>
      <c r="D299" s="43" t="s">
        <v>537</v>
      </c>
      <c r="E299" s="43" t="s">
        <v>316</v>
      </c>
      <c r="F299" s="43" t="s">
        <v>604</v>
      </c>
      <c r="G299" s="81">
        <f t="shared" si="43"/>
        <v>229</v>
      </c>
      <c r="H299" s="81">
        <f t="shared" si="43"/>
        <v>0</v>
      </c>
      <c r="I299" s="81">
        <f t="shared" si="43"/>
        <v>0</v>
      </c>
    </row>
    <row r="300" spans="1:9" ht="15">
      <c r="A300" s="46" t="s">
        <v>627</v>
      </c>
      <c r="B300" s="43" t="s">
        <v>83</v>
      </c>
      <c r="C300" s="43" t="s">
        <v>582</v>
      </c>
      <c r="D300" s="43" t="s">
        <v>537</v>
      </c>
      <c r="E300" s="43" t="s">
        <v>316</v>
      </c>
      <c r="F300" s="43" t="s">
        <v>628</v>
      </c>
      <c r="G300" s="81">
        <v>229</v>
      </c>
      <c r="H300" s="81">
        <v>0</v>
      </c>
      <c r="I300" s="81">
        <v>0</v>
      </c>
    </row>
    <row r="301" spans="1:9" ht="30">
      <c r="A301" s="46" t="s">
        <v>267</v>
      </c>
      <c r="B301" s="43" t="s">
        <v>83</v>
      </c>
      <c r="C301" s="43" t="s">
        <v>582</v>
      </c>
      <c r="D301" s="43" t="s">
        <v>537</v>
      </c>
      <c r="E301" s="43" t="s">
        <v>317</v>
      </c>
      <c r="F301" s="43"/>
      <c r="G301" s="81">
        <f aca="true" t="shared" si="44" ref="G301:I302">G302</f>
        <v>12.1</v>
      </c>
      <c r="H301" s="81">
        <f t="shared" si="44"/>
        <v>0</v>
      </c>
      <c r="I301" s="81">
        <f t="shared" si="44"/>
        <v>0</v>
      </c>
    </row>
    <row r="302" spans="1:9" ht="45">
      <c r="A302" s="46" t="s">
        <v>656</v>
      </c>
      <c r="B302" s="43" t="s">
        <v>83</v>
      </c>
      <c r="C302" s="43" t="s">
        <v>582</v>
      </c>
      <c r="D302" s="43" t="s">
        <v>537</v>
      </c>
      <c r="E302" s="43" t="s">
        <v>317</v>
      </c>
      <c r="F302" s="43" t="s">
        <v>604</v>
      </c>
      <c r="G302" s="81">
        <f t="shared" si="44"/>
        <v>12.1</v>
      </c>
      <c r="H302" s="81">
        <f t="shared" si="44"/>
        <v>0</v>
      </c>
      <c r="I302" s="81">
        <f t="shared" si="44"/>
        <v>0</v>
      </c>
    </row>
    <row r="303" spans="1:9" ht="15">
      <c r="A303" s="46" t="s">
        <v>627</v>
      </c>
      <c r="B303" s="43" t="s">
        <v>83</v>
      </c>
      <c r="C303" s="43" t="s">
        <v>582</v>
      </c>
      <c r="D303" s="43" t="s">
        <v>537</v>
      </c>
      <c r="E303" s="43" t="s">
        <v>317</v>
      </c>
      <c r="F303" s="43" t="s">
        <v>628</v>
      </c>
      <c r="G303" s="81">
        <v>12.1</v>
      </c>
      <c r="H303" s="81">
        <v>0</v>
      </c>
      <c r="I303" s="81">
        <v>0</v>
      </c>
    </row>
    <row r="304" spans="1:9" ht="15" customHeight="1">
      <c r="A304" s="46" t="s">
        <v>565</v>
      </c>
      <c r="B304" s="43" t="s">
        <v>83</v>
      </c>
      <c r="C304" s="43" t="s">
        <v>526</v>
      </c>
      <c r="D304" s="43"/>
      <c r="E304" s="43"/>
      <c r="F304" s="43"/>
      <c r="G304" s="47">
        <f>SUM(G312+G329+G359+G305+G323)</f>
        <v>40171.4</v>
      </c>
      <c r="H304" s="47">
        <f>SUM(H312+H329+H359+H305+H323)</f>
        <v>25135.6</v>
      </c>
      <c r="I304" s="47">
        <f>SUM(I312+I329+I359+I305+I323)</f>
        <v>26795.6</v>
      </c>
    </row>
    <row r="305" spans="1:9" ht="15" customHeight="1">
      <c r="A305" s="46" t="s">
        <v>392</v>
      </c>
      <c r="B305" s="43" t="s">
        <v>83</v>
      </c>
      <c r="C305" s="43" t="s">
        <v>526</v>
      </c>
      <c r="D305" s="43" t="s">
        <v>538</v>
      </c>
      <c r="E305" s="43"/>
      <c r="F305" s="43"/>
      <c r="G305" s="47">
        <f aca="true" t="shared" si="45" ref="G305:G310">G306</f>
        <v>90</v>
      </c>
      <c r="H305" s="47">
        <f aca="true" t="shared" si="46" ref="H305:I307">H306</f>
        <v>0</v>
      </c>
      <c r="I305" s="47">
        <f t="shared" si="46"/>
        <v>0</v>
      </c>
    </row>
    <row r="306" spans="1:9" ht="30">
      <c r="A306" s="46" t="s">
        <v>322</v>
      </c>
      <c r="B306" s="43" t="s">
        <v>83</v>
      </c>
      <c r="C306" s="43" t="s">
        <v>526</v>
      </c>
      <c r="D306" s="43" t="s">
        <v>538</v>
      </c>
      <c r="E306" s="43" t="s">
        <v>721</v>
      </c>
      <c r="F306" s="43"/>
      <c r="G306" s="47">
        <f t="shared" si="45"/>
        <v>90</v>
      </c>
      <c r="H306" s="47">
        <f t="shared" si="46"/>
        <v>0</v>
      </c>
      <c r="I306" s="47">
        <f t="shared" si="46"/>
        <v>0</v>
      </c>
    </row>
    <row r="307" spans="1:9" ht="30">
      <c r="A307" s="46" t="s">
        <v>321</v>
      </c>
      <c r="B307" s="43" t="s">
        <v>83</v>
      </c>
      <c r="C307" s="43" t="s">
        <v>526</v>
      </c>
      <c r="D307" s="43" t="s">
        <v>538</v>
      </c>
      <c r="E307" s="43" t="s">
        <v>320</v>
      </c>
      <c r="F307" s="43"/>
      <c r="G307" s="47">
        <f t="shared" si="45"/>
        <v>90</v>
      </c>
      <c r="H307" s="47">
        <f t="shared" si="46"/>
        <v>0</v>
      </c>
      <c r="I307" s="47">
        <f t="shared" si="46"/>
        <v>0</v>
      </c>
    </row>
    <row r="308" spans="1:9" ht="15">
      <c r="A308" s="46" t="s">
        <v>357</v>
      </c>
      <c r="B308" s="43" t="s">
        <v>83</v>
      </c>
      <c r="C308" s="43" t="s">
        <v>526</v>
      </c>
      <c r="D308" s="43" t="s">
        <v>538</v>
      </c>
      <c r="E308" s="43" t="s">
        <v>355</v>
      </c>
      <c r="F308" s="43"/>
      <c r="G308" s="47">
        <f t="shared" si="45"/>
        <v>90</v>
      </c>
      <c r="H308" s="47"/>
      <c r="I308" s="47"/>
    </row>
    <row r="309" spans="1:9" ht="15">
      <c r="A309" s="46" t="s">
        <v>76</v>
      </c>
      <c r="B309" s="43" t="s">
        <v>83</v>
      </c>
      <c r="C309" s="43" t="s">
        <v>526</v>
      </c>
      <c r="D309" s="43" t="s">
        <v>538</v>
      </c>
      <c r="E309" s="43" t="s">
        <v>356</v>
      </c>
      <c r="F309" s="43"/>
      <c r="G309" s="47">
        <f t="shared" si="45"/>
        <v>90</v>
      </c>
      <c r="H309" s="47"/>
      <c r="I309" s="47"/>
    </row>
    <row r="310" spans="1:9" ht="15">
      <c r="A310" s="46" t="s">
        <v>619</v>
      </c>
      <c r="B310" s="43" t="s">
        <v>83</v>
      </c>
      <c r="C310" s="43" t="s">
        <v>526</v>
      </c>
      <c r="D310" s="43" t="s">
        <v>538</v>
      </c>
      <c r="E310" s="43" t="s">
        <v>356</v>
      </c>
      <c r="F310" s="43" t="s">
        <v>620</v>
      </c>
      <c r="G310" s="47">
        <f t="shared" si="45"/>
        <v>90</v>
      </c>
      <c r="H310" s="47"/>
      <c r="I310" s="47"/>
    </row>
    <row r="311" spans="1:9" ht="30">
      <c r="A311" s="46" t="s">
        <v>622</v>
      </c>
      <c r="B311" s="43" t="s">
        <v>83</v>
      </c>
      <c r="C311" s="43" t="s">
        <v>526</v>
      </c>
      <c r="D311" s="43" t="s">
        <v>538</v>
      </c>
      <c r="E311" s="43" t="s">
        <v>356</v>
      </c>
      <c r="F311" s="43" t="s">
        <v>621</v>
      </c>
      <c r="G311" s="47">
        <v>90</v>
      </c>
      <c r="H311" s="47"/>
      <c r="I311" s="47"/>
    </row>
    <row r="312" spans="1:9" ht="15" customHeight="1">
      <c r="A312" s="46" t="s">
        <v>99</v>
      </c>
      <c r="B312" s="43" t="s">
        <v>83</v>
      </c>
      <c r="C312" s="43" t="s">
        <v>526</v>
      </c>
      <c r="D312" s="43" t="s">
        <v>661</v>
      </c>
      <c r="E312" s="43"/>
      <c r="F312" s="43"/>
      <c r="G312" s="81">
        <f>G313+G318</f>
        <v>55.6</v>
      </c>
      <c r="H312" s="81">
        <f>H313+H318</f>
        <v>55.6</v>
      </c>
      <c r="I312" s="81">
        <f>I313+I318</f>
        <v>55.6</v>
      </c>
    </row>
    <row r="313" spans="1:9" ht="15" customHeight="1">
      <c r="A313" s="76" t="s">
        <v>581</v>
      </c>
      <c r="B313" s="43" t="s">
        <v>83</v>
      </c>
      <c r="C313" s="43" t="s">
        <v>526</v>
      </c>
      <c r="D313" s="43" t="s">
        <v>661</v>
      </c>
      <c r="E313" s="44" t="s">
        <v>704</v>
      </c>
      <c r="F313" s="43"/>
      <c r="G313" s="81">
        <f>G314</f>
        <v>44.6</v>
      </c>
      <c r="H313" s="81">
        <f>H314</f>
        <v>44.6</v>
      </c>
      <c r="I313" s="81">
        <f>I314</f>
        <v>44.6</v>
      </c>
    </row>
    <row r="314" spans="1:9" ht="30" customHeight="1">
      <c r="A314" s="76" t="s">
        <v>575</v>
      </c>
      <c r="B314" s="43" t="s">
        <v>83</v>
      </c>
      <c r="C314" s="43" t="s">
        <v>526</v>
      </c>
      <c r="D314" s="43" t="s">
        <v>661</v>
      </c>
      <c r="E314" s="44" t="s">
        <v>689</v>
      </c>
      <c r="F314" s="43"/>
      <c r="G314" s="81">
        <f>SUM(G315)</f>
        <v>44.6</v>
      </c>
      <c r="H314" s="81">
        <f>SUM(H315)</f>
        <v>44.6</v>
      </c>
      <c r="I314" s="81">
        <f>SUM(I315)</f>
        <v>44.6</v>
      </c>
    </row>
    <row r="315" spans="1:9" ht="15" customHeight="1">
      <c r="A315" s="46" t="s">
        <v>100</v>
      </c>
      <c r="B315" s="43" t="s">
        <v>83</v>
      </c>
      <c r="C315" s="43" t="s">
        <v>526</v>
      </c>
      <c r="D315" s="43" t="s">
        <v>661</v>
      </c>
      <c r="E315" s="44" t="s">
        <v>101</v>
      </c>
      <c r="F315" s="43"/>
      <c r="G315" s="81">
        <f aca="true" t="shared" si="47" ref="G315:I316">G316</f>
        <v>44.6</v>
      </c>
      <c r="H315" s="81">
        <f t="shared" si="47"/>
        <v>44.6</v>
      </c>
      <c r="I315" s="81">
        <f t="shared" si="47"/>
        <v>44.6</v>
      </c>
    </row>
    <row r="316" spans="1:9" ht="15" customHeight="1">
      <c r="A316" s="46" t="s">
        <v>619</v>
      </c>
      <c r="B316" s="43" t="s">
        <v>83</v>
      </c>
      <c r="C316" s="43" t="s">
        <v>526</v>
      </c>
      <c r="D316" s="43" t="s">
        <v>661</v>
      </c>
      <c r="E316" s="44" t="s">
        <v>101</v>
      </c>
      <c r="F316" s="43" t="s">
        <v>620</v>
      </c>
      <c r="G316" s="81">
        <f t="shared" si="47"/>
        <v>44.6</v>
      </c>
      <c r="H316" s="81">
        <f t="shared" si="47"/>
        <v>44.6</v>
      </c>
      <c r="I316" s="81">
        <f t="shared" si="47"/>
        <v>44.6</v>
      </c>
    </row>
    <row r="317" spans="1:9" ht="30" customHeight="1">
      <c r="A317" s="46" t="s">
        <v>622</v>
      </c>
      <c r="B317" s="43" t="s">
        <v>83</v>
      </c>
      <c r="C317" s="43" t="s">
        <v>526</v>
      </c>
      <c r="D317" s="43" t="s">
        <v>661</v>
      </c>
      <c r="E317" s="44" t="s">
        <v>101</v>
      </c>
      <c r="F317" s="43" t="s">
        <v>621</v>
      </c>
      <c r="G317" s="47">
        <v>44.6</v>
      </c>
      <c r="H317" s="47">
        <v>44.6</v>
      </c>
      <c r="I317" s="47">
        <v>44.6</v>
      </c>
    </row>
    <row r="318" spans="1:9" ht="30" customHeight="1">
      <c r="A318" s="46" t="s">
        <v>444</v>
      </c>
      <c r="B318" s="43" t="s">
        <v>83</v>
      </c>
      <c r="C318" s="43" t="s">
        <v>526</v>
      </c>
      <c r="D318" s="43" t="s">
        <v>661</v>
      </c>
      <c r="E318" s="43" t="s">
        <v>445</v>
      </c>
      <c r="F318" s="43"/>
      <c r="G318" s="47">
        <f aca="true" t="shared" si="48" ref="G318:I321">SUM(G319)</f>
        <v>11</v>
      </c>
      <c r="H318" s="47">
        <f t="shared" si="48"/>
        <v>11</v>
      </c>
      <c r="I318" s="47">
        <f t="shared" si="48"/>
        <v>11</v>
      </c>
    </row>
    <row r="319" spans="1:9" ht="30" customHeight="1">
      <c r="A319" s="46" t="s">
        <v>446</v>
      </c>
      <c r="B319" s="43" t="s">
        <v>83</v>
      </c>
      <c r="C319" s="43" t="s">
        <v>526</v>
      </c>
      <c r="D319" s="43" t="s">
        <v>661</v>
      </c>
      <c r="E319" s="43" t="s">
        <v>447</v>
      </c>
      <c r="F319" s="43"/>
      <c r="G319" s="47">
        <f t="shared" si="48"/>
        <v>11</v>
      </c>
      <c r="H319" s="47">
        <f t="shared" si="48"/>
        <v>11</v>
      </c>
      <c r="I319" s="47">
        <f t="shared" si="48"/>
        <v>11</v>
      </c>
    </row>
    <row r="320" spans="1:9" ht="15" customHeight="1">
      <c r="A320" s="46" t="s">
        <v>76</v>
      </c>
      <c r="B320" s="43" t="s">
        <v>83</v>
      </c>
      <c r="C320" s="43" t="s">
        <v>526</v>
      </c>
      <c r="D320" s="43" t="s">
        <v>661</v>
      </c>
      <c r="E320" s="43" t="s">
        <v>448</v>
      </c>
      <c r="F320" s="43"/>
      <c r="G320" s="47">
        <f t="shared" si="48"/>
        <v>11</v>
      </c>
      <c r="H320" s="47">
        <f t="shared" si="48"/>
        <v>11</v>
      </c>
      <c r="I320" s="47">
        <f t="shared" si="48"/>
        <v>11</v>
      </c>
    </row>
    <row r="321" spans="1:9" ht="15" customHeight="1">
      <c r="A321" s="46" t="s">
        <v>619</v>
      </c>
      <c r="B321" s="43" t="s">
        <v>83</v>
      </c>
      <c r="C321" s="43" t="s">
        <v>526</v>
      </c>
      <c r="D321" s="43" t="s">
        <v>661</v>
      </c>
      <c r="E321" s="43" t="s">
        <v>448</v>
      </c>
      <c r="F321" s="43" t="s">
        <v>620</v>
      </c>
      <c r="G321" s="47">
        <f t="shared" si="48"/>
        <v>11</v>
      </c>
      <c r="H321" s="47">
        <f t="shared" si="48"/>
        <v>11</v>
      </c>
      <c r="I321" s="47">
        <f t="shared" si="48"/>
        <v>11</v>
      </c>
    </row>
    <row r="322" spans="1:9" ht="30" customHeight="1">
      <c r="A322" s="46" t="s">
        <v>622</v>
      </c>
      <c r="B322" s="43" t="s">
        <v>83</v>
      </c>
      <c r="C322" s="43" t="s">
        <v>526</v>
      </c>
      <c r="D322" s="43" t="s">
        <v>661</v>
      </c>
      <c r="E322" s="43" t="s">
        <v>448</v>
      </c>
      <c r="F322" s="43" t="s">
        <v>621</v>
      </c>
      <c r="G322" s="47">
        <v>11</v>
      </c>
      <c r="H322" s="47">
        <v>11</v>
      </c>
      <c r="I322" s="47">
        <v>11</v>
      </c>
    </row>
    <row r="323" spans="1:9" ht="15">
      <c r="A323" s="46" t="s">
        <v>335</v>
      </c>
      <c r="B323" s="43" t="s">
        <v>83</v>
      </c>
      <c r="C323" s="43" t="s">
        <v>526</v>
      </c>
      <c r="D323" s="43" t="s">
        <v>532</v>
      </c>
      <c r="E323" s="43"/>
      <c r="F323" s="43"/>
      <c r="G323" s="47">
        <f>G324</f>
        <v>400</v>
      </c>
      <c r="H323" s="47">
        <f aca="true" t="shared" si="49" ref="H323:I327">H324</f>
        <v>0</v>
      </c>
      <c r="I323" s="47">
        <f t="shared" si="49"/>
        <v>0</v>
      </c>
    </row>
    <row r="324" spans="1:9" ht="15">
      <c r="A324" s="46" t="s">
        <v>581</v>
      </c>
      <c r="B324" s="43" t="s">
        <v>83</v>
      </c>
      <c r="C324" s="43" t="s">
        <v>526</v>
      </c>
      <c r="D324" s="43" t="s">
        <v>532</v>
      </c>
      <c r="E324" s="43" t="s">
        <v>704</v>
      </c>
      <c r="F324" s="43"/>
      <c r="G324" s="47">
        <f>G325</f>
        <v>400</v>
      </c>
      <c r="H324" s="47">
        <f t="shared" si="49"/>
        <v>0</v>
      </c>
      <c r="I324" s="47">
        <f t="shared" si="49"/>
        <v>0</v>
      </c>
    </row>
    <row r="325" spans="1:9" ht="15">
      <c r="A325" s="46" t="s">
        <v>336</v>
      </c>
      <c r="B325" s="43" t="s">
        <v>83</v>
      </c>
      <c r="C325" s="43" t="s">
        <v>526</v>
      </c>
      <c r="D325" s="43" t="s">
        <v>532</v>
      </c>
      <c r="E325" s="43" t="s">
        <v>302</v>
      </c>
      <c r="F325" s="43"/>
      <c r="G325" s="47">
        <f>G326</f>
        <v>400</v>
      </c>
      <c r="H325" s="47">
        <f t="shared" si="49"/>
        <v>0</v>
      </c>
      <c r="I325" s="47">
        <f t="shared" si="49"/>
        <v>0</v>
      </c>
    </row>
    <row r="326" spans="1:9" ht="30">
      <c r="A326" s="46" t="s">
        <v>337</v>
      </c>
      <c r="B326" s="43" t="s">
        <v>83</v>
      </c>
      <c r="C326" s="43" t="s">
        <v>526</v>
      </c>
      <c r="D326" s="43" t="s">
        <v>532</v>
      </c>
      <c r="E326" s="43" t="s">
        <v>338</v>
      </c>
      <c r="F326" s="43"/>
      <c r="G326" s="47">
        <f>G327</f>
        <v>400</v>
      </c>
      <c r="H326" s="47">
        <f t="shared" si="49"/>
        <v>0</v>
      </c>
      <c r="I326" s="47">
        <f t="shared" si="49"/>
        <v>0</v>
      </c>
    </row>
    <row r="327" spans="1:9" ht="15">
      <c r="A327" s="46" t="s">
        <v>619</v>
      </c>
      <c r="B327" s="43" t="s">
        <v>83</v>
      </c>
      <c r="C327" s="43" t="s">
        <v>526</v>
      </c>
      <c r="D327" s="43" t="s">
        <v>532</v>
      </c>
      <c r="E327" s="43" t="s">
        <v>338</v>
      </c>
      <c r="F327" s="43" t="s">
        <v>620</v>
      </c>
      <c r="G327" s="47">
        <f>G328</f>
        <v>400</v>
      </c>
      <c r="H327" s="47">
        <f t="shared" si="49"/>
        <v>0</v>
      </c>
      <c r="I327" s="47">
        <f t="shared" si="49"/>
        <v>0</v>
      </c>
    </row>
    <row r="328" spans="1:9" ht="30">
      <c r="A328" s="46" t="s">
        <v>622</v>
      </c>
      <c r="B328" s="43" t="s">
        <v>83</v>
      </c>
      <c r="C328" s="43" t="s">
        <v>526</v>
      </c>
      <c r="D328" s="43" t="s">
        <v>532</v>
      </c>
      <c r="E328" s="43" t="s">
        <v>338</v>
      </c>
      <c r="F328" s="43" t="s">
        <v>621</v>
      </c>
      <c r="G328" s="47">
        <v>400</v>
      </c>
      <c r="H328" s="47">
        <v>0</v>
      </c>
      <c r="I328" s="47">
        <v>0</v>
      </c>
    </row>
    <row r="329" spans="1:9" ht="15" customHeight="1">
      <c r="A329" s="76" t="s">
        <v>657</v>
      </c>
      <c r="B329" s="44" t="s">
        <v>83</v>
      </c>
      <c r="C329" s="44" t="s">
        <v>526</v>
      </c>
      <c r="D329" s="44" t="s">
        <v>537</v>
      </c>
      <c r="E329" s="44"/>
      <c r="F329" s="44"/>
      <c r="G329" s="47">
        <f>G330+G344+G335</f>
        <v>37348</v>
      </c>
      <c r="H329" s="47">
        <f>H330+H344+H335</f>
        <v>23500</v>
      </c>
      <c r="I329" s="47">
        <f>I330+I344+I335</f>
        <v>25000</v>
      </c>
    </row>
    <row r="330" spans="1:9" ht="15" customHeight="1">
      <c r="A330" s="46" t="s">
        <v>585</v>
      </c>
      <c r="B330" s="44" t="s">
        <v>83</v>
      </c>
      <c r="C330" s="44" t="s">
        <v>526</v>
      </c>
      <c r="D330" s="44" t="s">
        <v>537</v>
      </c>
      <c r="E330" s="44" t="s">
        <v>711</v>
      </c>
      <c r="F330" s="44"/>
      <c r="G330" s="47">
        <f aca="true" t="shared" si="50" ref="G330:I331">SUM(G331)</f>
        <v>12939</v>
      </c>
      <c r="H330" s="47">
        <f t="shared" si="50"/>
        <v>0</v>
      </c>
      <c r="I330" s="47">
        <f t="shared" si="50"/>
        <v>0</v>
      </c>
    </row>
    <row r="331" spans="1:9" ht="15" customHeight="1">
      <c r="A331" s="46" t="s">
        <v>712</v>
      </c>
      <c r="B331" s="44" t="s">
        <v>83</v>
      </c>
      <c r="C331" s="44" t="s">
        <v>526</v>
      </c>
      <c r="D331" s="44" t="s">
        <v>537</v>
      </c>
      <c r="E331" s="44" t="s">
        <v>713</v>
      </c>
      <c r="F331" s="44"/>
      <c r="G331" s="47">
        <f t="shared" si="50"/>
        <v>12939</v>
      </c>
      <c r="H331" s="47">
        <f t="shared" si="50"/>
        <v>0</v>
      </c>
      <c r="I331" s="47">
        <f t="shared" si="50"/>
        <v>0</v>
      </c>
    </row>
    <row r="332" spans="1:9" ht="45" customHeight="1">
      <c r="A332" s="46" t="s">
        <v>385</v>
      </c>
      <c r="B332" s="44" t="s">
        <v>83</v>
      </c>
      <c r="C332" s="44" t="s">
        <v>526</v>
      </c>
      <c r="D332" s="44" t="s">
        <v>537</v>
      </c>
      <c r="E332" s="44" t="s">
        <v>390</v>
      </c>
      <c r="F332" s="44"/>
      <c r="G332" s="47">
        <f>G333</f>
        <v>12939</v>
      </c>
      <c r="H332" s="47">
        <f>H333</f>
        <v>0</v>
      </c>
      <c r="I332" s="47">
        <f>I333</f>
        <v>0</v>
      </c>
    </row>
    <row r="333" spans="1:9" ht="15" customHeight="1">
      <c r="A333" s="46" t="s">
        <v>639</v>
      </c>
      <c r="B333" s="44" t="s">
        <v>83</v>
      </c>
      <c r="C333" s="44" t="s">
        <v>526</v>
      </c>
      <c r="D333" s="44" t="s">
        <v>537</v>
      </c>
      <c r="E333" s="44" t="s">
        <v>390</v>
      </c>
      <c r="F333" s="44" t="s">
        <v>636</v>
      </c>
      <c r="G333" s="47">
        <f>SUM(G334)</f>
        <v>12939</v>
      </c>
      <c r="H333" s="47">
        <f>SUM(H334)</f>
        <v>0</v>
      </c>
      <c r="I333" s="47">
        <f>SUM(I334)</f>
        <v>0</v>
      </c>
    </row>
    <row r="334" spans="1:9" ht="15" customHeight="1">
      <c r="A334" s="46" t="s">
        <v>549</v>
      </c>
      <c r="B334" s="44" t="s">
        <v>83</v>
      </c>
      <c r="C334" s="44" t="s">
        <v>526</v>
      </c>
      <c r="D334" s="44" t="s">
        <v>537</v>
      </c>
      <c r="E334" s="44" t="s">
        <v>390</v>
      </c>
      <c r="F334" s="44" t="s">
        <v>571</v>
      </c>
      <c r="G334" s="47">
        <v>12939</v>
      </c>
      <c r="H334" s="47">
        <v>0</v>
      </c>
      <c r="I334" s="47">
        <v>0</v>
      </c>
    </row>
    <row r="335" spans="1:9" ht="15" customHeight="1">
      <c r="A335" s="46" t="s">
        <v>577</v>
      </c>
      <c r="B335" s="44" t="s">
        <v>83</v>
      </c>
      <c r="C335" s="44" t="s">
        <v>526</v>
      </c>
      <c r="D335" s="44" t="s">
        <v>537</v>
      </c>
      <c r="E335" s="44" t="s">
        <v>694</v>
      </c>
      <c r="F335" s="44"/>
      <c r="G335" s="47">
        <f>G337+G340</f>
        <v>650.6</v>
      </c>
      <c r="H335" s="47">
        <f>H337+H340</f>
        <v>12939</v>
      </c>
      <c r="I335" s="47">
        <f>I337+I340</f>
        <v>12939</v>
      </c>
    </row>
    <row r="336" spans="1:9" ht="15" customHeight="1">
      <c r="A336" s="46" t="s">
        <v>60</v>
      </c>
      <c r="B336" s="44" t="s">
        <v>83</v>
      </c>
      <c r="C336" s="44" t="s">
        <v>526</v>
      </c>
      <c r="D336" s="44" t="s">
        <v>537</v>
      </c>
      <c r="E336" s="44" t="s">
        <v>61</v>
      </c>
      <c r="F336" s="44"/>
      <c r="G336" s="47">
        <f>G337</f>
        <v>650.6</v>
      </c>
      <c r="H336" s="47"/>
      <c r="I336" s="47"/>
    </row>
    <row r="337" spans="1:9" ht="45">
      <c r="A337" s="46" t="s">
        <v>288</v>
      </c>
      <c r="B337" s="44" t="s">
        <v>83</v>
      </c>
      <c r="C337" s="44" t="s">
        <v>526</v>
      </c>
      <c r="D337" s="44" t="s">
        <v>537</v>
      </c>
      <c r="E337" s="44" t="s">
        <v>290</v>
      </c>
      <c r="F337" s="44"/>
      <c r="G337" s="47">
        <f>G338</f>
        <v>650.6</v>
      </c>
      <c r="H337" s="47">
        <f>H338</f>
        <v>0</v>
      </c>
      <c r="I337" s="47">
        <f>I338</f>
        <v>0</v>
      </c>
    </row>
    <row r="338" spans="1:9" ht="15" customHeight="1">
      <c r="A338" s="46" t="s">
        <v>619</v>
      </c>
      <c r="B338" s="44" t="s">
        <v>83</v>
      </c>
      <c r="C338" s="44" t="s">
        <v>526</v>
      </c>
      <c r="D338" s="44" t="s">
        <v>537</v>
      </c>
      <c r="E338" s="44" t="s">
        <v>290</v>
      </c>
      <c r="F338" s="44" t="s">
        <v>620</v>
      </c>
      <c r="G338" s="47">
        <f>G339</f>
        <v>650.6</v>
      </c>
      <c r="H338" s="47">
        <f>H339</f>
        <v>0</v>
      </c>
      <c r="I338" s="47">
        <f>I339</f>
        <v>0</v>
      </c>
    </row>
    <row r="339" spans="1:9" ht="30">
      <c r="A339" s="46" t="s">
        <v>622</v>
      </c>
      <c r="B339" s="44" t="s">
        <v>83</v>
      </c>
      <c r="C339" s="44" t="s">
        <v>526</v>
      </c>
      <c r="D339" s="44" t="s">
        <v>537</v>
      </c>
      <c r="E339" s="44" t="s">
        <v>290</v>
      </c>
      <c r="F339" s="44" t="s">
        <v>621</v>
      </c>
      <c r="G339" s="47">
        <v>650.6</v>
      </c>
      <c r="H339" s="47">
        <v>0</v>
      </c>
      <c r="I339" s="47">
        <v>0</v>
      </c>
    </row>
    <row r="340" spans="1:9" ht="15" customHeight="1">
      <c r="A340" s="46" t="s">
        <v>64</v>
      </c>
      <c r="B340" s="44" t="s">
        <v>83</v>
      </c>
      <c r="C340" s="44" t="s">
        <v>526</v>
      </c>
      <c r="D340" s="44" t="s">
        <v>537</v>
      </c>
      <c r="E340" s="44" t="s">
        <v>63</v>
      </c>
      <c r="F340" s="44"/>
      <c r="G340" s="47">
        <f aca="true" t="shared" si="51" ref="G340:I342">G341</f>
        <v>0</v>
      </c>
      <c r="H340" s="47">
        <f t="shared" si="51"/>
        <v>12939</v>
      </c>
      <c r="I340" s="47">
        <f t="shared" si="51"/>
        <v>12939</v>
      </c>
    </row>
    <row r="341" spans="1:9" ht="15" customHeight="1">
      <c r="A341" s="46" t="s">
        <v>256</v>
      </c>
      <c r="B341" s="44" t="s">
        <v>83</v>
      </c>
      <c r="C341" s="44" t="s">
        <v>526</v>
      </c>
      <c r="D341" s="44" t="s">
        <v>537</v>
      </c>
      <c r="E341" s="44" t="s">
        <v>248</v>
      </c>
      <c r="F341" s="44"/>
      <c r="G341" s="47">
        <f t="shared" si="51"/>
        <v>0</v>
      </c>
      <c r="H341" s="47">
        <f t="shared" si="51"/>
        <v>12939</v>
      </c>
      <c r="I341" s="47">
        <f t="shared" si="51"/>
        <v>12939</v>
      </c>
    </row>
    <row r="342" spans="1:9" ht="15" customHeight="1">
      <c r="A342" s="46" t="s">
        <v>619</v>
      </c>
      <c r="B342" s="44" t="s">
        <v>83</v>
      </c>
      <c r="C342" s="44" t="s">
        <v>526</v>
      </c>
      <c r="D342" s="44" t="s">
        <v>537</v>
      </c>
      <c r="E342" s="44" t="s">
        <v>248</v>
      </c>
      <c r="F342" s="44" t="s">
        <v>620</v>
      </c>
      <c r="G342" s="47">
        <f t="shared" si="51"/>
        <v>0</v>
      </c>
      <c r="H342" s="47">
        <f t="shared" si="51"/>
        <v>12939</v>
      </c>
      <c r="I342" s="47">
        <f t="shared" si="51"/>
        <v>12939</v>
      </c>
    </row>
    <row r="343" spans="1:9" ht="15" customHeight="1">
      <c r="A343" s="46" t="s">
        <v>622</v>
      </c>
      <c r="B343" s="44" t="s">
        <v>83</v>
      </c>
      <c r="C343" s="44" t="s">
        <v>526</v>
      </c>
      <c r="D343" s="44" t="s">
        <v>537</v>
      </c>
      <c r="E343" s="44" t="s">
        <v>248</v>
      </c>
      <c r="F343" s="44" t="s">
        <v>621</v>
      </c>
      <c r="G343" s="47">
        <v>0</v>
      </c>
      <c r="H343" s="47">
        <v>12939</v>
      </c>
      <c r="I343" s="47">
        <v>12939</v>
      </c>
    </row>
    <row r="344" spans="1:9" ht="30" customHeight="1">
      <c r="A344" s="46" t="s">
        <v>193</v>
      </c>
      <c r="B344" s="44" t="s">
        <v>83</v>
      </c>
      <c r="C344" s="44" t="s">
        <v>526</v>
      </c>
      <c r="D344" s="44" t="s">
        <v>537</v>
      </c>
      <c r="E344" s="44" t="s">
        <v>47</v>
      </c>
      <c r="F344" s="44"/>
      <c r="G344" s="47">
        <f>SUM(G345+G352)</f>
        <v>23758.4</v>
      </c>
      <c r="H344" s="47">
        <f>SUM(H345)</f>
        <v>10561</v>
      </c>
      <c r="I344" s="47">
        <f>SUM(I345)</f>
        <v>12061</v>
      </c>
    </row>
    <row r="345" spans="1:9" ht="60">
      <c r="A345" s="46" t="s">
        <v>49</v>
      </c>
      <c r="B345" s="44" t="s">
        <v>83</v>
      </c>
      <c r="C345" s="44" t="s">
        <v>526</v>
      </c>
      <c r="D345" s="44" t="s">
        <v>537</v>
      </c>
      <c r="E345" s="44" t="s">
        <v>48</v>
      </c>
      <c r="F345" s="44"/>
      <c r="G345" s="47">
        <f>SUM(G349+G346)</f>
        <v>20258.4</v>
      </c>
      <c r="H345" s="47">
        <f>SUM(H349)</f>
        <v>10561</v>
      </c>
      <c r="I345" s="47">
        <f>SUM(I349)</f>
        <v>12061</v>
      </c>
    </row>
    <row r="346" spans="1:9" ht="30" customHeight="1">
      <c r="A346" s="46" t="s">
        <v>319</v>
      </c>
      <c r="B346" s="44" t="s">
        <v>83</v>
      </c>
      <c r="C346" s="44" t="s">
        <v>526</v>
      </c>
      <c r="D346" s="44" t="s">
        <v>537</v>
      </c>
      <c r="E346" s="44" t="s">
        <v>291</v>
      </c>
      <c r="F346" s="44"/>
      <c r="G346" s="47">
        <f aca="true" t="shared" si="52" ref="G346:I347">SUM(G347)</f>
        <v>10694.1</v>
      </c>
      <c r="H346" s="47">
        <f t="shared" si="52"/>
        <v>0</v>
      </c>
      <c r="I346" s="47">
        <f t="shared" si="52"/>
        <v>0</v>
      </c>
    </row>
    <row r="347" spans="1:9" ht="27" customHeight="1">
      <c r="A347" s="46" t="s">
        <v>619</v>
      </c>
      <c r="B347" s="44" t="s">
        <v>83</v>
      </c>
      <c r="C347" s="44" t="s">
        <v>526</v>
      </c>
      <c r="D347" s="44" t="s">
        <v>537</v>
      </c>
      <c r="E347" s="44" t="s">
        <v>291</v>
      </c>
      <c r="F347" s="44" t="s">
        <v>620</v>
      </c>
      <c r="G347" s="47">
        <f t="shared" si="52"/>
        <v>10694.1</v>
      </c>
      <c r="H347" s="47">
        <f t="shared" si="52"/>
        <v>0</v>
      </c>
      <c r="I347" s="47">
        <f t="shared" si="52"/>
        <v>0</v>
      </c>
    </row>
    <row r="348" spans="1:9" ht="30" customHeight="1">
      <c r="A348" s="46" t="s">
        <v>622</v>
      </c>
      <c r="B348" s="44" t="s">
        <v>83</v>
      </c>
      <c r="C348" s="44" t="s">
        <v>526</v>
      </c>
      <c r="D348" s="44" t="s">
        <v>537</v>
      </c>
      <c r="E348" s="44" t="s">
        <v>291</v>
      </c>
      <c r="F348" s="44" t="s">
        <v>621</v>
      </c>
      <c r="G348" s="47">
        <v>10694.1</v>
      </c>
      <c r="H348" s="47">
        <v>0</v>
      </c>
      <c r="I348" s="47">
        <v>0</v>
      </c>
    </row>
    <row r="349" spans="1:9" ht="30">
      <c r="A349" s="46" t="s">
        <v>323</v>
      </c>
      <c r="B349" s="44" t="s">
        <v>83</v>
      </c>
      <c r="C349" s="44" t="s">
        <v>526</v>
      </c>
      <c r="D349" s="44" t="s">
        <v>537</v>
      </c>
      <c r="E349" s="44" t="s">
        <v>292</v>
      </c>
      <c r="F349" s="44"/>
      <c r="G349" s="47">
        <f aca="true" t="shared" si="53" ref="G349:I350">SUM(G350)</f>
        <v>9564.3</v>
      </c>
      <c r="H349" s="47">
        <f t="shared" si="53"/>
        <v>10561</v>
      </c>
      <c r="I349" s="47">
        <f t="shared" si="53"/>
        <v>12061</v>
      </c>
    </row>
    <row r="350" spans="1:9" ht="15" customHeight="1">
      <c r="A350" s="46" t="s">
        <v>619</v>
      </c>
      <c r="B350" s="44" t="s">
        <v>83</v>
      </c>
      <c r="C350" s="44" t="s">
        <v>526</v>
      </c>
      <c r="D350" s="44" t="s">
        <v>537</v>
      </c>
      <c r="E350" s="44" t="s">
        <v>292</v>
      </c>
      <c r="F350" s="44" t="s">
        <v>620</v>
      </c>
      <c r="G350" s="47">
        <f>G351</f>
        <v>9564.3</v>
      </c>
      <c r="H350" s="47">
        <f t="shared" si="53"/>
        <v>10561</v>
      </c>
      <c r="I350" s="47">
        <f t="shared" si="53"/>
        <v>12061</v>
      </c>
    </row>
    <row r="351" spans="1:9" ht="30" customHeight="1">
      <c r="A351" s="46" t="s">
        <v>622</v>
      </c>
      <c r="B351" s="44" t="s">
        <v>83</v>
      </c>
      <c r="C351" s="44" t="s">
        <v>526</v>
      </c>
      <c r="D351" s="44" t="s">
        <v>537</v>
      </c>
      <c r="E351" s="44" t="s">
        <v>292</v>
      </c>
      <c r="F351" s="44" t="s">
        <v>621</v>
      </c>
      <c r="G351" s="47">
        <f>10214.9-650.6</f>
        <v>9564.3</v>
      </c>
      <c r="H351" s="47">
        <v>10561</v>
      </c>
      <c r="I351" s="47">
        <v>12061</v>
      </c>
    </row>
    <row r="352" spans="1:9" ht="51" customHeight="1">
      <c r="A352" s="46" t="s">
        <v>353</v>
      </c>
      <c r="B352" s="44" t="s">
        <v>83</v>
      </c>
      <c r="C352" s="44" t="s">
        <v>526</v>
      </c>
      <c r="D352" s="44" t="s">
        <v>537</v>
      </c>
      <c r="E352" s="44" t="s">
        <v>352</v>
      </c>
      <c r="F352" s="44"/>
      <c r="G352" s="47">
        <f>G353+G356</f>
        <v>3500</v>
      </c>
      <c r="H352" s="47">
        <f>H353+H356</f>
        <v>0</v>
      </c>
      <c r="I352" s="47">
        <f>I353+I356</f>
        <v>0</v>
      </c>
    </row>
    <row r="353" spans="1:9" ht="46.5" customHeight="1">
      <c r="A353" s="46" t="s">
        <v>349</v>
      </c>
      <c r="B353" s="44" t="s">
        <v>83</v>
      </c>
      <c r="C353" s="44" t="s">
        <v>526</v>
      </c>
      <c r="D353" s="44" t="s">
        <v>537</v>
      </c>
      <c r="E353" s="44" t="s">
        <v>348</v>
      </c>
      <c r="F353" s="44"/>
      <c r="G353" s="47">
        <f aca="true" t="shared" si="54" ref="G353:I354">G354</f>
        <v>3000</v>
      </c>
      <c r="H353" s="47">
        <f t="shared" si="54"/>
        <v>0</v>
      </c>
      <c r="I353" s="47">
        <f t="shared" si="54"/>
        <v>0</v>
      </c>
    </row>
    <row r="354" spans="1:9" ht="30" customHeight="1">
      <c r="A354" s="46" t="s">
        <v>619</v>
      </c>
      <c r="B354" s="44" t="s">
        <v>83</v>
      </c>
      <c r="C354" s="44" t="s">
        <v>526</v>
      </c>
      <c r="D354" s="44" t="s">
        <v>537</v>
      </c>
      <c r="E354" s="44" t="s">
        <v>348</v>
      </c>
      <c r="F354" s="44" t="s">
        <v>620</v>
      </c>
      <c r="G354" s="47">
        <f t="shared" si="54"/>
        <v>3000</v>
      </c>
      <c r="H354" s="47">
        <f t="shared" si="54"/>
        <v>0</v>
      </c>
      <c r="I354" s="47">
        <f t="shared" si="54"/>
        <v>0</v>
      </c>
    </row>
    <row r="355" spans="1:9" ht="30" customHeight="1">
      <c r="A355" s="46" t="s">
        <v>622</v>
      </c>
      <c r="B355" s="44" t="s">
        <v>83</v>
      </c>
      <c r="C355" s="44" t="s">
        <v>526</v>
      </c>
      <c r="D355" s="44" t="s">
        <v>537</v>
      </c>
      <c r="E355" s="44" t="s">
        <v>348</v>
      </c>
      <c r="F355" s="44" t="s">
        <v>621</v>
      </c>
      <c r="G355" s="47">
        <v>3000</v>
      </c>
      <c r="H355" s="47"/>
      <c r="I355" s="47"/>
    </row>
    <row r="356" spans="1:9" ht="51.75" customHeight="1">
      <c r="A356" s="46" t="s">
        <v>350</v>
      </c>
      <c r="B356" s="44" t="s">
        <v>83</v>
      </c>
      <c r="C356" s="44" t="s">
        <v>526</v>
      </c>
      <c r="D356" s="44" t="s">
        <v>537</v>
      </c>
      <c r="E356" s="44" t="s">
        <v>351</v>
      </c>
      <c r="F356" s="44"/>
      <c r="G356" s="47">
        <f aca="true" t="shared" si="55" ref="G356:I357">G357</f>
        <v>500</v>
      </c>
      <c r="H356" s="47">
        <f t="shared" si="55"/>
        <v>0</v>
      </c>
      <c r="I356" s="47">
        <f t="shared" si="55"/>
        <v>0</v>
      </c>
    </row>
    <row r="357" spans="1:9" ht="30" customHeight="1">
      <c r="A357" s="46" t="s">
        <v>619</v>
      </c>
      <c r="B357" s="44" t="s">
        <v>83</v>
      </c>
      <c r="C357" s="44" t="s">
        <v>526</v>
      </c>
      <c r="D357" s="44" t="s">
        <v>537</v>
      </c>
      <c r="E357" s="44" t="s">
        <v>351</v>
      </c>
      <c r="F357" s="44" t="s">
        <v>620</v>
      </c>
      <c r="G357" s="47">
        <f t="shared" si="55"/>
        <v>500</v>
      </c>
      <c r="H357" s="47">
        <f t="shared" si="55"/>
        <v>0</v>
      </c>
      <c r="I357" s="47">
        <f t="shared" si="55"/>
        <v>0</v>
      </c>
    </row>
    <row r="358" spans="1:9" ht="30" customHeight="1">
      <c r="A358" s="46" t="s">
        <v>622</v>
      </c>
      <c r="B358" s="44" t="s">
        <v>83</v>
      </c>
      <c r="C358" s="44" t="s">
        <v>526</v>
      </c>
      <c r="D358" s="44" t="s">
        <v>537</v>
      </c>
      <c r="E358" s="44" t="s">
        <v>351</v>
      </c>
      <c r="F358" s="44" t="s">
        <v>621</v>
      </c>
      <c r="G358" s="47">
        <v>500</v>
      </c>
      <c r="H358" s="47"/>
      <c r="I358" s="47"/>
    </row>
    <row r="359" spans="1:9" ht="15" customHeight="1">
      <c r="A359" s="46" t="s">
        <v>106</v>
      </c>
      <c r="B359" s="44" t="s">
        <v>83</v>
      </c>
      <c r="C359" s="44" t="s">
        <v>526</v>
      </c>
      <c r="D359" s="44" t="s">
        <v>567</v>
      </c>
      <c r="E359" s="44"/>
      <c r="F359" s="44"/>
      <c r="G359" s="47">
        <f>G378+G372+G387+G360+G365</f>
        <v>2277.8</v>
      </c>
      <c r="H359" s="47">
        <f>H378+H372+H387</f>
        <v>1580</v>
      </c>
      <c r="I359" s="47">
        <f>I378+I372+I387</f>
        <v>1740</v>
      </c>
    </row>
    <row r="360" spans="1:9" ht="15" customHeight="1">
      <c r="A360" s="46" t="s">
        <v>585</v>
      </c>
      <c r="B360" s="44" t="s">
        <v>83</v>
      </c>
      <c r="C360" s="44" t="s">
        <v>526</v>
      </c>
      <c r="D360" s="44" t="s">
        <v>567</v>
      </c>
      <c r="E360" s="44" t="s">
        <v>711</v>
      </c>
      <c r="F360" s="44"/>
      <c r="G360" s="47">
        <f>SUM(G361)</f>
        <v>1182</v>
      </c>
      <c r="H360" s="47">
        <f aca="true" t="shared" si="56" ref="H360:I363">SUM(H361)</f>
        <v>0</v>
      </c>
      <c r="I360" s="47">
        <f t="shared" si="56"/>
        <v>0</v>
      </c>
    </row>
    <row r="361" spans="1:9" ht="15" customHeight="1">
      <c r="A361" s="46" t="s">
        <v>712</v>
      </c>
      <c r="B361" s="44" t="s">
        <v>83</v>
      </c>
      <c r="C361" s="44" t="s">
        <v>526</v>
      </c>
      <c r="D361" s="44" t="s">
        <v>567</v>
      </c>
      <c r="E361" s="44" t="s">
        <v>713</v>
      </c>
      <c r="F361" s="44"/>
      <c r="G361" s="47">
        <f>SUM(G362)</f>
        <v>1182</v>
      </c>
      <c r="H361" s="47">
        <f t="shared" si="56"/>
        <v>0</v>
      </c>
      <c r="I361" s="47">
        <f t="shared" si="56"/>
        <v>0</v>
      </c>
    </row>
    <row r="362" spans="1:9" ht="78.75" customHeight="1">
      <c r="A362" s="46" t="s">
        <v>263</v>
      </c>
      <c r="B362" s="44" t="s">
        <v>83</v>
      </c>
      <c r="C362" s="44" t="s">
        <v>526</v>
      </c>
      <c r="D362" s="44" t="s">
        <v>567</v>
      </c>
      <c r="E362" s="44" t="s">
        <v>262</v>
      </c>
      <c r="F362" s="44"/>
      <c r="G362" s="47">
        <f>SUM(G363)</f>
        <v>1182</v>
      </c>
      <c r="H362" s="47">
        <f t="shared" si="56"/>
        <v>0</v>
      </c>
      <c r="I362" s="47">
        <f t="shared" si="56"/>
        <v>0</v>
      </c>
    </row>
    <row r="363" spans="1:9" ht="15" customHeight="1">
      <c r="A363" s="46" t="s">
        <v>639</v>
      </c>
      <c r="B363" s="44" t="s">
        <v>83</v>
      </c>
      <c r="C363" s="44" t="s">
        <v>526</v>
      </c>
      <c r="D363" s="44" t="s">
        <v>567</v>
      </c>
      <c r="E363" s="44" t="s">
        <v>262</v>
      </c>
      <c r="F363" s="44" t="s">
        <v>636</v>
      </c>
      <c r="G363" s="47">
        <f>SUM(G364)</f>
        <v>1182</v>
      </c>
      <c r="H363" s="47">
        <f t="shared" si="56"/>
        <v>0</v>
      </c>
      <c r="I363" s="47">
        <f t="shared" si="56"/>
        <v>0</v>
      </c>
    </row>
    <row r="364" spans="1:9" ht="15" customHeight="1">
      <c r="A364" s="46" t="s">
        <v>549</v>
      </c>
      <c r="B364" s="44" t="s">
        <v>83</v>
      </c>
      <c r="C364" s="44" t="s">
        <v>526</v>
      </c>
      <c r="D364" s="44" t="s">
        <v>567</v>
      </c>
      <c r="E364" s="44" t="s">
        <v>262</v>
      </c>
      <c r="F364" s="44" t="s">
        <v>571</v>
      </c>
      <c r="G364" s="47">
        <v>1182</v>
      </c>
      <c r="H364" s="47">
        <v>0</v>
      </c>
      <c r="I364" s="47">
        <v>0</v>
      </c>
    </row>
    <row r="365" spans="1:9" ht="15" customHeight="1">
      <c r="A365" s="46" t="s">
        <v>577</v>
      </c>
      <c r="B365" s="44" t="s">
        <v>83</v>
      </c>
      <c r="C365" s="44" t="s">
        <v>526</v>
      </c>
      <c r="D365" s="44" t="s">
        <v>567</v>
      </c>
      <c r="E365" s="44" t="s">
        <v>694</v>
      </c>
      <c r="F365" s="44"/>
      <c r="G365" s="47">
        <f>SUM(G366)</f>
        <v>276.3</v>
      </c>
      <c r="H365" s="47">
        <f>SUM(H366)</f>
        <v>0</v>
      </c>
      <c r="I365" s="47">
        <f>SUM(I366)</f>
        <v>0</v>
      </c>
    </row>
    <row r="366" spans="1:9" ht="15" customHeight="1">
      <c r="A366" s="46" t="s">
        <v>60</v>
      </c>
      <c r="B366" s="44" t="s">
        <v>83</v>
      </c>
      <c r="C366" s="44" t="s">
        <v>526</v>
      </c>
      <c r="D366" s="44" t="s">
        <v>567</v>
      </c>
      <c r="E366" s="44" t="s">
        <v>61</v>
      </c>
      <c r="F366" s="44"/>
      <c r="G366" s="47">
        <f>SUM(G367+G370)</f>
        <v>276.3</v>
      </c>
      <c r="H366" s="47">
        <f>SUM(H367+H370)</f>
        <v>0</v>
      </c>
      <c r="I366" s="47">
        <f>SUM(I367+I370)</f>
        <v>0</v>
      </c>
    </row>
    <row r="367" spans="1:9" ht="30" customHeight="1">
      <c r="A367" s="46" t="s">
        <v>433</v>
      </c>
      <c r="B367" s="44" t="s">
        <v>83</v>
      </c>
      <c r="C367" s="44" t="s">
        <v>526</v>
      </c>
      <c r="D367" s="44" t="s">
        <v>567</v>
      </c>
      <c r="E367" s="44" t="s">
        <v>434</v>
      </c>
      <c r="F367" s="44"/>
      <c r="G367" s="47">
        <f aca="true" t="shared" si="57" ref="G367:I368">SUM(G368)</f>
        <v>234.9</v>
      </c>
      <c r="H367" s="47">
        <f t="shared" si="57"/>
        <v>0</v>
      </c>
      <c r="I367" s="47">
        <f t="shared" si="57"/>
        <v>0</v>
      </c>
    </row>
    <row r="368" spans="1:9" ht="15" customHeight="1">
      <c r="A368" s="46" t="s">
        <v>619</v>
      </c>
      <c r="B368" s="44" t="s">
        <v>83</v>
      </c>
      <c r="C368" s="44" t="s">
        <v>526</v>
      </c>
      <c r="D368" s="44" t="s">
        <v>567</v>
      </c>
      <c r="E368" s="44" t="s">
        <v>434</v>
      </c>
      <c r="F368" s="44" t="s">
        <v>620</v>
      </c>
      <c r="G368" s="47">
        <f t="shared" si="57"/>
        <v>234.9</v>
      </c>
      <c r="H368" s="47">
        <f t="shared" si="57"/>
        <v>0</v>
      </c>
      <c r="I368" s="47">
        <f t="shared" si="57"/>
        <v>0</v>
      </c>
    </row>
    <row r="369" spans="1:9" ht="15" customHeight="1">
      <c r="A369" s="46" t="s">
        <v>622</v>
      </c>
      <c r="B369" s="44" t="s">
        <v>83</v>
      </c>
      <c r="C369" s="44" t="s">
        <v>526</v>
      </c>
      <c r="D369" s="44" t="s">
        <v>567</v>
      </c>
      <c r="E369" s="44" t="s">
        <v>434</v>
      </c>
      <c r="F369" s="44" t="s">
        <v>621</v>
      </c>
      <c r="G369" s="47">
        <v>234.9</v>
      </c>
      <c r="H369" s="47">
        <v>0</v>
      </c>
      <c r="I369" s="47">
        <v>0</v>
      </c>
    </row>
    <row r="370" spans="1:9" ht="15" customHeight="1">
      <c r="A370" s="46" t="s">
        <v>619</v>
      </c>
      <c r="B370" s="44" t="s">
        <v>83</v>
      </c>
      <c r="C370" s="44" t="s">
        <v>526</v>
      </c>
      <c r="D370" s="44" t="s">
        <v>567</v>
      </c>
      <c r="E370" s="44" t="s">
        <v>62</v>
      </c>
      <c r="F370" s="44" t="s">
        <v>620</v>
      </c>
      <c r="G370" s="47">
        <f>G371</f>
        <v>41.4</v>
      </c>
      <c r="H370" s="47">
        <f>H371</f>
        <v>0</v>
      </c>
      <c r="I370" s="47">
        <f>I371</f>
        <v>0</v>
      </c>
    </row>
    <row r="371" spans="1:9" ht="15" customHeight="1">
      <c r="A371" s="46" t="s">
        <v>622</v>
      </c>
      <c r="B371" s="44" t="s">
        <v>83</v>
      </c>
      <c r="C371" s="44" t="s">
        <v>526</v>
      </c>
      <c r="D371" s="44" t="s">
        <v>567</v>
      </c>
      <c r="E371" s="44" t="s">
        <v>62</v>
      </c>
      <c r="F371" s="44" t="s">
        <v>621</v>
      </c>
      <c r="G371" s="47">
        <v>41.4</v>
      </c>
      <c r="H371" s="47">
        <v>0</v>
      </c>
      <c r="I371" s="47">
        <v>0</v>
      </c>
    </row>
    <row r="372" spans="1:9" ht="30" customHeight="1">
      <c r="A372" s="46" t="s">
        <v>190</v>
      </c>
      <c r="B372" s="44" t="s">
        <v>83</v>
      </c>
      <c r="C372" s="44" t="s">
        <v>526</v>
      </c>
      <c r="D372" s="44" t="s">
        <v>567</v>
      </c>
      <c r="E372" s="44" t="s">
        <v>608</v>
      </c>
      <c r="F372" s="44" t="s">
        <v>264</v>
      </c>
      <c r="G372" s="47">
        <f>SUM(G373)</f>
        <v>20</v>
      </c>
      <c r="H372" s="47">
        <f>SUM(H373)</f>
        <v>20</v>
      </c>
      <c r="I372" s="47">
        <f>SUM(I373)</f>
        <v>20</v>
      </c>
    </row>
    <row r="373" spans="1:9" ht="30" customHeight="1">
      <c r="A373" s="46" t="s">
        <v>191</v>
      </c>
      <c r="B373" s="44" t="s">
        <v>83</v>
      </c>
      <c r="C373" s="44" t="s">
        <v>526</v>
      </c>
      <c r="D373" s="44" t="s">
        <v>567</v>
      </c>
      <c r="E373" s="44" t="s">
        <v>46</v>
      </c>
      <c r="F373" s="44"/>
      <c r="G373" s="47">
        <f>G374</f>
        <v>20</v>
      </c>
      <c r="H373" s="47">
        <f>H374</f>
        <v>20</v>
      </c>
      <c r="I373" s="47">
        <f>I374</f>
        <v>20</v>
      </c>
    </row>
    <row r="374" spans="1:9" ht="30" customHeight="1">
      <c r="A374" s="46" t="s">
        <v>450</v>
      </c>
      <c r="B374" s="44" t="s">
        <v>83</v>
      </c>
      <c r="C374" s="44" t="s">
        <v>526</v>
      </c>
      <c r="D374" s="44" t="s">
        <v>567</v>
      </c>
      <c r="E374" s="44" t="s">
        <v>451</v>
      </c>
      <c r="F374" s="44"/>
      <c r="G374" s="47">
        <f aca="true" t="shared" si="58" ref="G374:I376">SUM(G375)</f>
        <v>20</v>
      </c>
      <c r="H374" s="47">
        <f t="shared" si="58"/>
        <v>20</v>
      </c>
      <c r="I374" s="47">
        <f t="shared" si="58"/>
        <v>20</v>
      </c>
    </row>
    <row r="375" spans="1:9" ht="15" customHeight="1">
      <c r="A375" s="46" t="s">
        <v>76</v>
      </c>
      <c r="B375" s="44" t="s">
        <v>83</v>
      </c>
      <c r="C375" s="44" t="s">
        <v>526</v>
      </c>
      <c r="D375" s="44" t="s">
        <v>567</v>
      </c>
      <c r="E375" s="44" t="s">
        <v>452</v>
      </c>
      <c r="F375" s="44"/>
      <c r="G375" s="47">
        <f t="shared" si="58"/>
        <v>20</v>
      </c>
      <c r="H375" s="47">
        <f t="shared" si="58"/>
        <v>20</v>
      </c>
      <c r="I375" s="47">
        <f t="shared" si="58"/>
        <v>20</v>
      </c>
    </row>
    <row r="376" spans="1:9" ht="15" customHeight="1">
      <c r="A376" s="46" t="s">
        <v>619</v>
      </c>
      <c r="B376" s="44" t="s">
        <v>83</v>
      </c>
      <c r="C376" s="44" t="s">
        <v>526</v>
      </c>
      <c r="D376" s="44" t="s">
        <v>567</v>
      </c>
      <c r="E376" s="44" t="s">
        <v>452</v>
      </c>
      <c r="F376" s="44" t="s">
        <v>620</v>
      </c>
      <c r="G376" s="47">
        <f t="shared" si="58"/>
        <v>20</v>
      </c>
      <c r="H376" s="47">
        <f t="shared" si="58"/>
        <v>20</v>
      </c>
      <c r="I376" s="47">
        <f t="shared" si="58"/>
        <v>20</v>
      </c>
    </row>
    <row r="377" spans="1:9" ht="30" customHeight="1">
      <c r="A377" s="46" t="s">
        <v>622</v>
      </c>
      <c r="B377" s="44" t="s">
        <v>83</v>
      </c>
      <c r="C377" s="44" t="s">
        <v>526</v>
      </c>
      <c r="D377" s="44" t="s">
        <v>567</v>
      </c>
      <c r="E377" s="44" t="s">
        <v>452</v>
      </c>
      <c r="F377" s="44" t="s">
        <v>621</v>
      </c>
      <c r="G377" s="47">
        <v>20</v>
      </c>
      <c r="H377" s="47">
        <v>20</v>
      </c>
      <c r="I377" s="47">
        <v>20</v>
      </c>
    </row>
    <row r="378" spans="1:9" ht="30" customHeight="1">
      <c r="A378" s="46" t="s">
        <v>194</v>
      </c>
      <c r="B378" s="44" t="s">
        <v>83</v>
      </c>
      <c r="C378" s="44" t="s">
        <v>526</v>
      </c>
      <c r="D378" s="44" t="s">
        <v>567</v>
      </c>
      <c r="E378" s="44" t="s">
        <v>497</v>
      </c>
      <c r="F378" s="44"/>
      <c r="G378" s="47">
        <f>G379+G383</f>
        <v>700</v>
      </c>
      <c r="H378" s="47">
        <f>H379+H383</f>
        <v>200</v>
      </c>
      <c r="I378" s="47">
        <f>I379+I383</f>
        <v>200</v>
      </c>
    </row>
    <row r="379" spans="1:9" ht="45" customHeight="1">
      <c r="A379" s="46" t="s">
        <v>436</v>
      </c>
      <c r="B379" s="44" t="s">
        <v>83</v>
      </c>
      <c r="C379" s="44" t="s">
        <v>526</v>
      </c>
      <c r="D379" s="44" t="s">
        <v>567</v>
      </c>
      <c r="E379" s="44" t="s">
        <v>437</v>
      </c>
      <c r="F379" s="44"/>
      <c r="G379" s="47">
        <f aca="true" t="shared" si="59" ref="G379:I381">G380</f>
        <v>670</v>
      </c>
      <c r="H379" s="47">
        <f t="shared" si="59"/>
        <v>170</v>
      </c>
      <c r="I379" s="47">
        <f t="shared" si="59"/>
        <v>170</v>
      </c>
    </row>
    <row r="380" spans="1:9" ht="15" customHeight="1">
      <c r="A380" s="46" t="s">
        <v>76</v>
      </c>
      <c r="B380" s="44" t="s">
        <v>83</v>
      </c>
      <c r="C380" s="44" t="s">
        <v>526</v>
      </c>
      <c r="D380" s="44" t="s">
        <v>567</v>
      </c>
      <c r="E380" s="44" t="s">
        <v>438</v>
      </c>
      <c r="F380" s="44"/>
      <c r="G380" s="47">
        <f t="shared" si="59"/>
        <v>670</v>
      </c>
      <c r="H380" s="47">
        <f t="shared" si="59"/>
        <v>170</v>
      </c>
      <c r="I380" s="47">
        <f t="shared" si="59"/>
        <v>170</v>
      </c>
    </row>
    <row r="381" spans="1:9" ht="15" customHeight="1">
      <c r="A381" s="46" t="s">
        <v>619</v>
      </c>
      <c r="B381" s="44" t="s">
        <v>83</v>
      </c>
      <c r="C381" s="44" t="s">
        <v>526</v>
      </c>
      <c r="D381" s="44" t="s">
        <v>567</v>
      </c>
      <c r="E381" s="44" t="s">
        <v>438</v>
      </c>
      <c r="F381" s="44" t="s">
        <v>620</v>
      </c>
      <c r="G381" s="47">
        <f t="shared" si="59"/>
        <v>670</v>
      </c>
      <c r="H381" s="47">
        <f t="shared" si="59"/>
        <v>170</v>
      </c>
      <c r="I381" s="47">
        <f t="shared" si="59"/>
        <v>170</v>
      </c>
    </row>
    <row r="382" spans="1:9" ht="30" customHeight="1">
      <c r="A382" s="46" t="s">
        <v>622</v>
      </c>
      <c r="B382" s="44" t="s">
        <v>83</v>
      </c>
      <c r="C382" s="44" t="s">
        <v>526</v>
      </c>
      <c r="D382" s="44" t="s">
        <v>567</v>
      </c>
      <c r="E382" s="44" t="s">
        <v>438</v>
      </c>
      <c r="F382" s="44" t="s">
        <v>621</v>
      </c>
      <c r="G382" s="47">
        <v>670</v>
      </c>
      <c r="H382" s="47">
        <v>170</v>
      </c>
      <c r="I382" s="47">
        <v>170</v>
      </c>
    </row>
    <row r="383" spans="1:9" ht="30" customHeight="1">
      <c r="A383" s="46" t="s">
        <v>105</v>
      </c>
      <c r="B383" s="44" t="s">
        <v>83</v>
      </c>
      <c r="C383" s="44" t="s">
        <v>526</v>
      </c>
      <c r="D383" s="44" t="s">
        <v>567</v>
      </c>
      <c r="E383" s="44" t="s">
        <v>473</v>
      </c>
      <c r="F383" s="44"/>
      <c r="G383" s="47">
        <f aca="true" t="shared" si="60" ref="G383:I385">G384</f>
        <v>30</v>
      </c>
      <c r="H383" s="47">
        <f t="shared" si="60"/>
        <v>30</v>
      </c>
      <c r="I383" s="47">
        <f t="shared" si="60"/>
        <v>30</v>
      </c>
    </row>
    <row r="384" spans="1:9" ht="15" customHeight="1">
      <c r="A384" s="46" t="s">
        <v>76</v>
      </c>
      <c r="B384" s="44" t="s">
        <v>83</v>
      </c>
      <c r="C384" s="44" t="s">
        <v>526</v>
      </c>
      <c r="D384" s="44" t="s">
        <v>567</v>
      </c>
      <c r="E384" s="44" t="s">
        <v>474</v>
      </c>
      <c r="F384" s="44"/>
      <c r="G384" s="47">
        <f t="shared" si="60"/>
        <v>30</v>
      </c>
      <c r="H384" s="47">
        <f t="shared" si="60"/>
        <v>30</v>
      </c>
      <c r="I384" s="47">
        <f t="shared" si="60"/>
        <v>30</v>
      </c>
    </row>
    <row r="385" spans="1:9" ht="15" customHeight="1">
      <c r="A385" s="46" t="s">
        <v>619</v>
      </c>
      <c r="B385" s="44" t="s">
        <v>83</v>
      </c>
      <c r="C385" s="44" t="s">
        <v>526</v>
      </c>
      <c r="D385" s="44" t="s">
        <v>567</v>
      </c>
      <c r="E385" s="44" t="s">
        <v>474</v>
      </c>
      <c r="F385" s="44" t="s">
        <v>620</v>
      </c>
      <c r="G385" s="47">
        <f t="shared" si="60"/>
        <v>30</v>
      </c>
      <c r="H385" s="47">
        <f t="shared" si="60"/>
        <v>30</v>
      </c>
      <c r="I385" s="47">
        <f t="shared" si="60"/>
        <v>30</v>
      </c>
    </row>
    <row r="386" spans="1:9" ht="30" customHeight="1">
      <c r="A386" s="46" t="s">
        <v>622</v>
      </c>
      <c r="B386" s="44" t="s">
        <v>83</v>
      </c>
      <c r="C386" s="44" t="s">
        <v>526</v>
      </c>
      <c r="D386" s="44" t="s">
        <v>567</v>
      </c>
      <c r="E386" s="44" t="s">
        <v>474</v>
      </c>
      <c r="F386" s="44" t="s">
        <v>621</v>
      </c>
      <c r="G386" s="47">
        <v>30</v>
      </c>
      <c r="H386" s="47">
        <v>30</v>
      </c>
      <c r="I386" s="47">
        <v>30</v>
      </c>
    </row>
    <row r="387" spans="1:9" ht="30" customHeight="1">
      <c r="A387" s="46" t="s">
        <v>197</v>
      </c>
      <c r="B387" s="43" t="s">
        <v>83</v>
      </c>
      <c r="C387" s="44" t="s">
        <v>526</v>
      </c>
      <c r="D387" s="44" t="s">
        <v>567</v>
      </c>
      <c r="E387" s="43" t="s">
        <v>162</v>
      </c>
      <c r="F387" s="43"/>
      <c r="G387" s="47">
        <f>SUM(G388+G392+G396+G400)</f>
        <v>99.5</v>
      </c>
      <c r="H387" s="47">
        <f>SUM(H388+H392+H396+H400)</f>
        <v>1360</v>
      </c>
      <c r="I387" s="47">
        <f>SUM(I388+I392+I396+I400)</f>
        <v>1520</v>
      </c>
    </row>
    <row r="388" spans="1:9" ht="60" customHeight="1">
      <c r="A388" s="83" t="s">
        <v>163</v>
      </c>
      <c r="B388" s="43" t="s">
        <v>83</v>
      </c>
      <c r="C388" s="44" t="s">
        <v>526</v>
      </c>
      <c r="D388" s="44" t="s">
        <v>567</v>
      </c>
      <c r="E388" s="43" t="s">
        <v>164</v>
      </c>
      <c r="F388" s="43"/>
      <c r="G388" s="47">
        <f>SUM(G389)</f>
        <v>0</v>
      </c>
      <c r="H388" s="47">
        <f>SUM(H389)</f>
        <v>330</v>
      </c>
      <c r="I388" s="47">
        <f>SUM(I389)</f>
        <v>420</v>
      </c>
    </row>
    <row r="389" spans="1:9" ht="15">
      <c r="A389" s="46" t="s">
        <v>76</v>
      </c>
      <c r="B389" s="43" t="s">
        <v>83</v>
      </c>
      <c r="C389" s="44" t="s">
        <v>526</v>
      </c>
      <c r="D389" s="44" t="s">
        <v>567</v>
      </c>
      <c r="E389" s="43" t="s">
        <v>198</v>
      </c>
      <c r="F389" s="43"/>
      <c r="G389" s="47">
        <f>G391</f>
        <v>0</v>
      </c>
      <c r="H389" s="47">
        <f>H391</f>
        <v>330</v>
      </c>
      <c r="I389" s="47">
        <f>I391</f>
        <v>420</v>
      </c>
    </row>
    <row r="390" spans="1:9" ht="15">
      <c r="A390" s="46" t="s">
        <v>619</v>
      </c>
      <c r="B390" s="43" t="s">
        <v>83</v>
      </c>
      <c r="C390" s="44" t="s">
        <v>526</v>
      </c>
      <c r="D390" s="44" t="s">
        <v>567</v>
      </c>
      <c r="E390" s="43" t="s">
        <v>198</v>
      </c>
      <c r="F390" s="43" t="s">
        <v>620</v>
      </c>
      <c r="G390" s="47">
        <f>G391</f>
        <v>0</v>
      </c>
      <c r="H390" s="47">
        <f>H391</f>
        <v>330</v>
      </c>
      <c r="I390" s="47">
        <f>I391</f>
        <v>420</v>
      </c>
    </row>
    <row r="391" spans="1:9" ht="30">
      <c r="A391" s="46" t="s">
        <v>622</v>
      </c>
      <c r="B391" s="43" t="s">
        <v>83</v>
      </c>
      <c r="C391" s="44" t="s">
        <v>526</v>
      </c>
      <c r="D391" s="44" t="s">
        <v>567</v>
      </c>
      <c r="E391" s="43" t="s">
        <v>198</v>
      </c>
      <c r="F391" s="43" t="s">
        <v>621</v>
      </c>
      <c r="G391" s="47">
        <v>0</v>
      </c>
      <c r="H391" s="47">
        <v>330</v>
      </c>
      <c r="I391" s="47">
        <v>420</v>
      </c>
    </row>
    <row r="392" spans="1:9" ht="45" customHeight="1">
      <c r="A392" s="46" t="s">
        <v>165</v>
      </c>
      <c r="B392" s="43" t="s">
        <v>83</v>
      </c>
      <c r="C392" s="44" t="s">
        <v>526</v>
      </c>
      <c r="D392" s="44" t="s">
        <v>567</v>
      </c>
      <c r="E392" s="43" t="s">
        <v>166</v>
      </c>
      <c r="F392" s="43"/>
      <c r="G392" s="47">
        <f>SUM(G393)</f>
        <v>0</v>
      </c>
      <c r="H392" s="47">
        <f>SUM(H393)</f>
        <v>360</v>
      </c>
      <c r="I392" s="47">
        <f>SUM(I393)</f>
        <v>360</v>
      </c>
    </row>
    <row r="393" spans="1:9" ht="15">
      <c r="A393" s="46" t="s">
        <v>76</v>
      </c>
      <c r="B393" s="43" t="s">
        <v>83</v>
      </c>
      <c r="C393" s="44" t="s">
        <v>526</v>
      </c>
      <c r="D393" s="44" t="s">
        <v>567</v>
      </c>
      <c r="E393" s="43" t="s">
        <v>199</v>
      </c>
      <c r="F393" s="43"/>
      <c r="G393" s="47">
        <f aca="true" t="shared" si="61" ref="G393:I394">G394</f>
        <v>0</v>
      </c>
      <c r="H393" s="47">
        <f t="shared" si="61"/>
        <v>360</v>
      </c>
      <c r="I393" s="47">
        <f t="shared" si="61"/>
        <v>360</v>
      </c>
    </row>
    <row r="394" spans="1:9" ht="15">
      <c r="A394" s="46" t="s">
        <v>619</v>
      </c>
      <c r="B394" s="43" t="s">
        <v>83</v>
      </c>
      <c r="C394" s="44" t="s">
        <v>526</v>
      </c>
      <c r="D394" s="44" t="s">
        <v>567</v>
      </c>
      <c r="E394" s="43" t="s">
        <v>199</v>
      </c>
      <c r="F394" s="43" t="s">
        <v>620</v>
      </c>
      <c r="G394" s="47">
        <f t="shared" si="61"/>
        <v>0</v>
      </c>
      <c r="H394" s="47">
        <f t="shared" si="61"/>
        <v>360</v>
      </c>
      <c r="I394" s="47">
        <f t="shared" si="61"/>
        <v>360</v>
      </c>
    </row>
    <row r="395" spans="1:9" ht="30">
      <c r="A395" s="46" t="s">
        <v>622</v>
      </c>
      <c r="B395" s="43" t="s">
        <v>83</v>
      </c>
      <c r="C395" s="44" t="s">
        <v>526</v>
      </c>
      <c r="D395" s="44" t="s">
        <v>567</v>
      </c>
      <c r="E395" s="43" t="s">
        <v>199</v>
      </c>
      <c r="F395" s="43" t="s">
        <v>621</v>
      </c>
      <c r="G395" s="47">
        <v>0</v>
      </c>
      <c r="H395" s="47">
        <v>360</v>
      </c>
      <c r="I395" s="47">
        <v>360</v>
      </c>
    </row>
    <row r="396" spans="1:9" ht="45" customHeight="1">
      <c r="A396" s="46" t="s">
        <v>200</v>
      </c>
      <c r="B396" s="43" t="s">
        <v>83</v>
      </c>
      <c r="C396" s="44" t="s">
        <v>526</v>
      </c>
      <c r="D396" s="44" t="s">
        <v>567</v>
      </c>
      <c r="E396" s="43" t="s">
        <v>201</v>
      </c>
      <c r="F396" s="43"/>
      <c r="G396" s="47">
        <f aca="true" t="shared" si="62" ref="G396:I397">SUM(G397)</f>
        <v>0</v>
      </c>
      <c r="H396" s="47">
        <f t="shared" si="62"/>
        <v>350</v>
      </c>
      <c r="I396" s="47">
        <f t="shared" si="62"/>
        <v>420</v>
      </c>
    </row>
    <row r="397" spans="1:9" ht="15">
      <c r="A397" s="46" t="s">
        <v>76</v>
      </c>
      <c r="B397" s="43" t="s">
        <v>83</v>
      </c>
      <c r="C397" s="44" t="s">
        <v>526</v>
      </c>
      <c r="D397" s="44" t="s">
        <v>567</v>
      </c>
      <c r="E397" s="43" t="s">
        <v>202</v>
      </c>
      <c r="F397" s="43"/>
      <c r="G397" s="47">
        <f t="shared" si="62"/>
        <v>0</v>
      </c>
      <c r="H397" s="47">
        <f t="shared" si="62"/>
        <v>350</v>
      </c>
      <c r="I397" s="47">
        <f t="shared" si="62"/>
        <v>420</v>
      </c>
    </row>
    <row r="398" spans="1:9" ht="15" customHeight="1">
      <c r="A398" s="46" t="s">
        <v>619</v>
      </c>
      <c r="B398" s="43" t="s">
        <v>83</v>
      </c>
      <c r="C398" s="44" t="s">
        <v>526</v>
      </c>
      <c r="D398" s="44" t="s">
        <v>567</v>
      </c>
      <c r="E398" s="43" t="s">
        <v>202</v>
      </c>
      <c r="F398" s="43" t="s">
        <v>620</v>
      </c>
      <c r="G398" s="47">
        <f>SUM(G399)</f>
        <v>0</v>
      </c>
      <c r="H398" s="47">
        <f>SUM(H399)</f>
        <v>350</v>
      </c>
      <c r="I398" s="47">
        <f>SUM(I399)</f>
        <v>420</v>
      </c>
    </row>
    <row r="399" spans="1:9" ht="15" customHeight="1">
      <c r="A399" s="46" t="s">
        <v>622</v>
      </c>
      <c r="B399" s="43" t="s">
        <v>83</v>
      </c>
      <c r="C399" s="44" t="s">
        <v>526</v>
      </c>
      <c r="D399" s="44" t="s">
        <v>567</v>
      </c>
      <c r="E399" s="43" t="s">
        <v>202</v>
      </c>
      <c r="F399" s="43" t="s">
        <v>621</v>
      </c>
      <c r="G399" s="47">
        <v>0</v>
      </c>
      <c r="H399" s="47">
        <v>350</v>
      </c>
      <c r="I399" s="47">
        <v>420</v>
      </c>
    </row>
    <row r="400" spans="1:9" ht="45">
      <c r="A400" s="46" t="s">
        <v>167</v>
      </c>
      <c r="B400" s="43" t="s">
        <v>83</v>
      </c>
      <c r="C400" s="44" t="s">
        <v>526</v>
      </c>
      <c r="D400" s="44" t="s">
        <v>567</v>
      </c>
      <c r="E400" s="43" t="s">
        <v>168</v>
      </c>
      <c r="F400" s="43"/>
      <c r="G400" s="47">
        <f aca="true" t="shared" si="63" ref="G400:I402">G401</f>
        <v>99.5</v>
      </c>
      <c r="H400" s="47">
        <f t="shared" si="63"/>
        <v>320</v>
      </c>
      <c r="I400" s="47">
        <f t="shared" si="63"/>
        <v>320</v>
      </c>
    </row>
    <row r="401" spans="1:9" ht="15" customHeight="1">
      <c r="A401" s="46" t="s">
        <v>76</v>
      </c>
      <c r="B401" s="43" t="s">
        <v>83</v>
      </c>
      <c r="C401" s="44" t="s">
        <v>526</v>
      </c>
      <c r="D401" s="44" t="s">
        <v>567</v>
      </c>
      <c r="E401" s="43" t="s">
        <v>203</v>
      </c>
      <c r="F401" s="43"/>
      <c r="G401" s="47">
        <f t="shared" si="63"/>
        <v>99.5</v>
      </c>
      <c r="H401" s="47">
        <f t="shared" si="63"/>
        <v>320</v>
      </c>
      <c r="I401" s="47">
        <f t="shared" si="63"/>
        <v>320</v>
      </c>
    </row>
    <row r="402" spans="1:9" ht="15" customHeight="1">
      <c r="A402" s="46" t="s">
        <v>619</v>
      </c>
      <c r="B402" s="43" t="s">
        <v>83</v>
      </c>
      <c r="C402" s="44" t="s">
        <v>526</v>
      </c>
      <c r="D402" s="44" t="s">
        <v>567</v>
      </c>
      <c r="E402" s="43" t="s">
        <v>203</v>
      </c>
      <c r="F402" s="43" t="s">
        <v>620</v>
      </c>
      <c r="G402" s="47">
        <f t="shared" si="63"/>
        <v>99.5</v>
      </c>
      <c r="H402" s="47">
        <f t="shared" si="63"/>
        <v>320</v>
      </c>
      <c r="I402" s="47">
        <f t="shared" si="63"/>
        <v>320</v>
      </c>
    </row>
    <row r="403" spans="1:9" ht="15" customHeight="1">
      <c r="A403" s="46" t="s">
        <v>622</v>
      </c>
      <c r="B403" s="43" t="s">
        <v>83</v>
      </c>
      <c r="C403" s="44" t="s">
        <v>526</v>
      </c>
      <c r="D403" s="44" t="s">
        <v>567</v>
      </c>
      <c r="E403" s="43" t="s">
        <v>203</v>
      </c>
      <c r="F403" s="43" t="s">
        <v>621</v>
      </c>
      <c r="G403" s="47">
        <v>99.5</v>
      </c>
      <c r="H403" s="47">
        <v>320</v>
      </c>
      <c r="I403" s="47">
        <v>320</v>
      </c>
    </row>
    <row r="404" spans="1:9" ht="15" customHeight="1">
      <c r="A404" s="46" t="s">
        <v>660</v>
      </c>
      <c r="B404" s="44" t="s">
        <v>83</v>
      </c>
      <c r="C404" s="44" t="s">
        <v>661</v>
      </c>
      <c r="D404" s="44"/>
      <c r="E404" s="44"/>
      <c r="F404" s="44"/>
      <c r="G404" s="47">
        <f>SUM(G412+G405)</f>
        <v>13281.5</v>
      </c>
      <c r="H404" s="47">
        <f>SUM(H412)</f>
        <v>1500</v>
      </c>
      <c r="I404" s="47">
        <f>SUM(I412)</f>
        <v>3000</v>
      </c>
    </row>
    <row r="405" spans="1:9" ht="15" customHeight="1">
      <c r="A405" s="46" t="s">
        <v>361</v>
      </c>
      <c r="B405" s="44" t="s">
        <v>83</v>
      </c>
      <c r="C405" s="44" t="s">
        <v>661</v>
      </c>
      <c r="D405" s="44" t="s">
        <v>525</v>
      </c>
      <c r="E405" s="44"/>
      <c r="F405" s="44"/>
      <c r="G405" s="47">
        <f aca="true" t="shared" si="64" ref="G405:G410">G406</f>
        <v>122</v>
      </c>
      <c r="H405" s="47"/>
      <c r="I405" s="47"/>
    </row>
    <row r="406" spans="1:9" ht="30">
      <c r="A406" s="46" t="s">
        <v>322</v>
      </c>
      <c r="B406" s="44" t="s">
        <v>83</v>
      </c>
      <c r="C406" s="44" t="s">
        <v>661</v>
      </c>
      <c r="D406" s="44" t="s">
        <v>525</v>
      </c>
      <c r="E406" s="44" t="s">
        <v>721</v>
      </c>
      <c r="F406" s="44"/>
      <c r="G406" s="47">
        <f t="shared" si="64"/>
        <v>122</v>
      </c>
      <c r="H406" s="47"/>
      <c r="I406" s="47"/>
    </row>
    <row r="407" spans="1:9" ht="30">
      <c r="A407" s="46" t="s">
        <v>362</v>
      </c>
      <c r="B407" s="44" t="s">
        <v>83</v>
      </c>
      <c r="C407" s="44" t="s">
        <v>661</v>
      </c>
      <c r="D407" s="44" t="s">
        <v>525</v>
      </c>
      <c r="E407" s="44" t="s">
        <v>358</v>
      </c>
      <c r="F407" s="44"/>
      <c r="G407" s="47">
        <f t="shared" si="64"/>
        <v>122</v>
      </c>
      <c r="H407" s="47"/>
      <c r="I407" s="47"/>
    </row>
    <row r="408" spans="1:9" ht="30">
      <c r="A408" s="46" t="s">
        <v>363</v>
      </c>
      <c r="B408" s="44" t="s">
        <v>83</v>
      </c>
      <c r="C408" s="44" t="s">
        <v>661</v>
      </c>
      <c r="D408" s="44" t="s">
        <v>525</v>
      </c>
      <c r="E408" s="44" t="s">
        <v>359</v>
      </c>
      <c r="F408" s="44"/>
      <c r="G408" s="47">
        <f t="shared" si="64"/>
        <v>122</v>
      </c>
      <c r="H408" s="47"/>
      <c r="I408" s="47"/>
    </row>
    <row r="409" spans="1:9" ht="15" customHeight="1">
      <c r="A409" s="46" t="s">
        <v>76</v>
      </c>
      <c r="B409" s="44" t="s">
        <v>83</v>
      </c>
      <c r="C409" s="44" t="s">
        <v>661</v>
      </c>
      <c r="D409" s="44" t="s">
        <v>525</v>
      </c>
      <c r="E409" s="44" t="s">
        <v>360</v>
      </c>
      <c r="F409" s="44"/>
      <c r="G409" s="47">
        <f t="shared" si="64"/>
        <v>122</v>
      </c>
      <c r="H409" s="47"/>
      <c r="I409" s="47"/>
    </row>
    <row r="410" spans="1:9" ht="15" customHeight="1">
      <c r="A410" s="46" t="s">
        <v>619</v>
      </c>
      <c r="B410" s="44" t="s">
        <v>83</v>
      </c>
      <c r="C410" s="44" t="s">
        <v>661</v>
      </c>
      <c r="D410" s="44" t="s">
        <v>525</v>
      </c>
      <c r="E410" s="44" t="s">
        <v>360</v>
      </c>
      <c r="F410" s="44" t="s">
        <v>620</v>
      </c>
      <c r="G410" s="47">
        <f t="shared" si="64"/>
        <v>122</v>
      </c>
      <c r="H410" s="47"/>
      <c r="I410" s="47"/>
    </row>
    <row r="411" spans="1:9" ht="30">
      <c r="A411" s="46" t="s">
        <v>622</v>
      </c>
      <c r="B411" s="44" t="s">
        <v>83</v>
      </c>
      <c r="C411" s="44" t="s">
        <v>661</v>
      </c>
      <c r="D411" s="44" t="s">
        <v>525</v>
      </c>
      <c r="E411" s="44" t="s">
        <v>360</v>
      </c>
      <c r="F411" s="44" t="s">
        <v>621</v>
      </c>
      <c r="G411" s="47">
        <v>122</v>
      </c>
      <c r="H411" s="47"/>
      <c r="I411" s="47"/>
    </row>
    <row r="412" spans="1:9" ht="15" customHeight="1">
      <c r="A412" s="46" t="s">
        <v>169</v>
      </c>
      <c r="B412" s="44" t="s">
        <v>83</v>
      </c>
      <c r="C412" s="44" t="s">
        <v>661</v>
      </c>
      <c r="D412" s="44" t="s">
        <v>538</v>
      </c>
      <c r="E412" s="43"/>
      <c r="F412" s="44"/>
      <c r="G412" s="47">
        <f>SUM(G423+G418+G413)</f>
        <v>13159.5</v>
      </c>
      <c r="H412" s="47">
        <f>SUM(H423+H418+H413)</f>
        <v>1500</v>
      </c>
      <c r="I412" s="47">
        <f>SUM(I423+I418+I413)</f>
        <v>3000</v>
      </c>
    </row>
    <row r="413" spans="1:9" ht="15" customHeight="1">
      <c r="A413" s="46" t="s">
        <v>581</v>
      </c>
      <c r="B413" s="44" t="s">
        <v>83</v>
      </c>
      <c r="C413" s="44" t="s">
        <v>661</v>
      </c>
      <c r="D413" s="44" t="s">
        <v>538</v>
      </c>
      <c r="E413" s="43" t="s">
        <v>704</v>
      </c>
      <c r="F413" s="44"/>
      <c r="G413" s="47">
        <f>G414</f>
        <v>11269.3</v>
      </c>
      <c r="H413" s="47">
        <f aca="true" t="shared" si="65" ref="H413:I416">H414</f>
        <v>0</v>
      </c>
      <c r="I413" s="47">
        <f t="shared" si="65"/>
        <v>0</v>
      </c>
    </row>
    <row r="414" spans="1:9" ht="15" customHeight="1">
      <c r="A414" s="46" t="s">
        <v>301</v>
      </c>
      <c r="B414" s="44" t="s">
        <v>83</v>
      </c>
      <c r="C414" s="44" t="s">
        <v>661</v>
      </c>
      <c r="D414" s="44" t="s">
        <v>538</v>
      </c>
      <c r="E414" s="43" t="s">
        <v>302</v>
      </c>
      <c r="F414" s="44"/>
      <c r="G414" s="47">
        <f>G415</f>
        <v>11269.3</v>
      </c>
      <c r="H414" s="47">
        <f t="shared" si="65"/>
        <v>0</v>
      </c>
      <c r="I414" s="47">
        <f t="shared" si="65"/>
        <v>0</v>
      </c>
    </row>
    <row r="415" spans="1:9" ht="30">
      <c r="A415" s="46" t="s">
        <v>346</v>
      </c>
      <c r="B415" s="44" t="s">
        <v>83</v>
      </c>
      <c r="C415" s="44" t="s">
        <v>661</v>
      </c>
      <c r="D415" s="44" t="s">
        <v>538</v>
      </c>
      <c r="E415" s="43" t="s">
        <v>338</v>
      </c>
      <c r="F415" s="44"/>
      <c r="G415" s="47">
        <f>G416</f>
        <v>11269.3</v>
      </c>
      <c r="H415" s="47">
        <f t="shared" si="65"/>
        <v>0</v>
      </c>
      <c r="I415" s="47">
        <f t="shared" si="65"/>
        <v>0</v>
      </c>
    </row>
    <row r="416" spans="1:9" ht="15" customHeight="1">
      <c r="A416" s="46" t="s">
        <v>619</v>
      </c>
      <c r="B416" s="44" t="s">
        <v>83</v>
      </c>
      <c r="C416" s="44" t="s">
        <v>661</v>
      </c>
      <c r="D416" s="44" t="s">
        <v>538</v>
      </c>
      <c r="E416" s="43" t="s">
        <v>338</v>
      </c>
      <c r="F416" s="44" t="s">
        <v>620</v>
      </c>
      <c r="G416" s="47">
        <f>G417</f>
        <v>11269.3</v>
      </c>
      <c r="H416" s="47">
        <f t="shared" si="65"/>
        <v>0</v>
      </c>
      <c r="I416" s="47">
        <f t="shared" si="65"/>
        <v>0</v>
      </c>
    </row>
    <row r="417" spans="1:9" ht="15" customHeight="1">
      <c r="A417" s="46" t="s">
        <v>622</v>
      </c>
      <c r="B417" s="44" t="s">
        <v>83</v>
      </c>
      <c r="C417" s="44" t="s">
        <v>661</v>
      </c>
      <c r="D417" s="44" t="s">
        <v>538</v>
      </c>
      <c r="E417" s="43" t="s">
        <v>338</v>
      </c>
      <c r="F417" s="44" t="s">
        <v>621</v>
      </c>
      <c r="G417" s="47">
        <v>11269.3</v>
      </c>
      <c r="H417" s="47"/>
      <c r="I417" s="47"/>
    </row>
    <row r="418" spans="1:9" ht="15">
      <c r="A418" s="46" t="s">
        <v>577</v>
      </c>
      <c r="B418" s="44" t="s">
        <v>83</v>
      </c>
      <c r="C418" s="44" t="s">
        <v>661</v>
      </c>
      <c r="D418" s="44" t="s">
        <v>538</v>
      </c>
      <c r="E418" s="43" t="s">
        <v>694</v>
      </c>
      <c r="F418" s="44"/>
      <c r="G418" s="47">
        <f>G419</f>
        <v>1390.2</v>
      </c>
      <c r="H418" s="47">
        <f aca="true" t="shared" si="66" ref="H418:I421">H419</f>
        <v>0</v>
      </c>
      <c r="I418" s="47">
        <f t="shared" si="66"/>
        <v>0</v>
      </c>
    </row>
    <row r="419" spans="1:9" ht="15">
      <c r="A419" s="46" t="s">
        <v>578</v>
      </c>
      <c r="B419" s="44" t="s">
        <v>83</v>
      </c>
      <c r="C419" s="44" t="s">
        <v>661</v>
      </c>
      <c r="D419" s="44" t="s">
        <v>538</v>
      </c>
      <c r="E419" s="43" t="s">
        <v>695</v>
      </c>
      <c r="F419" s="44"/>
      <c r="G419" s="47">
        <f>G420</f>
        <v>1390.2</v>
      </c>
      <c r="H419" s="47">
        <f t="shared" si="66"/>
        <v>0</v>
      </c>
      <c r="I419" s="47">
        <f t="shared" si="66"/>
        <v>0</v>
      </c>
    </row>
    <row r="420" spans="1:9" ht="15">
      <c r="A420" s="46" t="s">
        <v>547</v>
      </c>
      <c r="B420" s="44" t="s">
        <v>83</v>
      </c>
      <c r="C420" s="44" t="s">
        <v>661</v>
      </c>
      <c r="D420" s="44" t="s">
        <v>538</v>
      </c>
      <c r="E420" s="43" t="s">
        <v>696</v>
      </c>
      <c r="F420" s="44"/>
      <c r="G420" s="47">
        <f>G421</f>
        <v>1390.2</v>
      </c>
      <c r="H420" s="47">
        <f t="shared" si="66"/>
        <v>0</v>
      </c>
      <c r="I420" s="47">
        <f t="shared" si="66"/>
        <v>0</v>
      </c>
    </row>
    <row r="421" spans="1:9" ht="15">
      <c r="A421" s="46" t="s">
        <v>619</v>
      </c>
      <c r="B421" s="44" t="s">
        <v>83</v>
      </c>
      <c r="C421" s="44" t="s">
        <v>661</v>
      </c>
      <c r="D421" s="44" t="s">
        <v>538</v>
      </c>
      <c r="E421" s="43" t="s">
        <v>696</v>
      </c>
      <c r="F421" s="44" t="s">
        <v>620</v>
      </c>
      <c r="G421" s="47">
        <f>G422</f>
        <v>1390.2</v>
      </c>
      <c r="H421" s="47">
        <f t="shared" si="66"/>
        <v>0</v>
      </c>
      <c r="I421" s="47">
        <f t="shared" si="66"/>
        <v>0</v>
      </c>
    </row>
    <row r="422" spans="1:9" ht="30">
      <c r="A422" s="46" t="s">
        <v>622</v>
      </c>
      <c r="B422" s="44" t="s">
        <v>83</v>
      </c>
      <c r="C422" s="44" t="s">
        <v>661</v>
      </c>
      <c r="D422" s="44" t="s">
        <v>538</v>
      </c>
      <c r="E422" s="43" t="s">
        <v>696</v>
      </c>
      <c r="F422" s="44" t="s">
        <v>621</v>
      </c>
      <c r="G422" s="47">
        <v>1390.2</v>
      </c>
      <c r="H422" s="47">
        <v>0</v>
      </c>
      <c r="I422" s="47">
        <v>0</v>
      </c>
    </row>
    <row r="423" spans="1:9" ht="30" customHeight="1">
      <c r="A423" s="46" t="s">
        <v>663</v>
      </c>
      <c r="B423" s="44" t="s">
        <v>83</v>
      </c>
      <c r="C423" s="44" t="s">
        <v>661</v>
      </c>
      <c r="D423" s="44" t="s">
        <v>538</v>
      </c>
      <c r="E423" s="43" t="s">
        <v>721</v>
      </c>
      <c r="F423" s="44"/>
      <c r="G423" s="47">
        <f aca="true" t="shared" si="67" ref="G423:I427">SUM(G424)</f>
        <v>500</v>
      </c>
      <c r="H423" s="47">
        <f t="shared" si="67"/>
        <v>1500</v>
      </c>
      <c r="I423" s="47">
        <f t="shared" si="67"/>
        <v>3000</v>
      </c>
    </row>
    <row r="424" spans="1:9" ht="30" customHeight="1">
      <c r="A424" s="46" t="s">
        <v>457</v>
      </c>
      <c r="B424" s="44" t="s">
        <v>83</v>
      </c>
      <c r="C424" s="44" t="s">
        <v>661</v>
      </c>
      <c r="D424" s="44" t="s">
        <v>538</v>
      </c>
      <c r="E424" s="43" t="s">
        <v>454</v>
      </c>
      <c r="F424" s="44"/>
      <c r="G424" s="47">
        <f t="shared" si="67"/>
        <v>500</v>
      </c>
      <c r="H424" s="47">
        <f t="shared" si="67"/>
        <v>1500</v>
      </c>
      <c r="I424" s="47">
        <f t="shared" si="67"/>
        <v>3000</v>
      </c>
    </row>
    <row r="425" spans="1:9" ht="30" customHeight="1">
      <c r="A425" s="46" t="s">
        <v>458</v>
      </c>
      <c r="B425" s="44" t="s">
        <v>83</v>
      </c>
      <c r="C425" s="44" t="s">
        <v>661</v>
      </c>
      <c r="D425" s="44" t="s">
        <v>538</v>
      </c>
      <c r="E425" s="43" t="s">
        <v>455</v>
      </c>
      <c r="F425" s="44"/>
      <c r="G425" s="47">
        <f t="shared" si="67"/>
        <v>500</v>
      </c>
      <c r="H425" s="47">
        <f t="shared" si="67"/>
        <v>1500</v>
      </c>
      <c r="I425" s="47">
        <f t="shared" si="67"/>
        <v>3000</v>
      </c>
    </row>
    <row r="426" spans="1:9" ht="15" customHeight="1">
      <c r="A426" s="46" t="s">
        <v>76</v>
      </c>
      <c r="B426" s="44" t="s">
        <v>83</v>
      </c>
      <c r="C426" s="44" t="s">
        <v>661</v>
      </c>
      <c r="D426" s="44" t="s">
        <v>538</v>
      </c>
      <c r="E426" s="43" t="s">
        <v>456</v>
      </c>
      <c r="F426" s="44"/>
      <c r="G426" s="47">
        <f t="shared" si="67"/>
        <v>500</v>
      </c>
      <c r="H426" s="47">
        <f t="shared" si="67"/>
        <v>1500</v>
      </c>
      <c r="I426" s="47">
        <f t="shared" si="67"/>
        <v>3000</v>
      </c>
    </row>
    <row r="427" spans="1:9" ht="15" customHeight="1">
      <c r="A427" s="46" t="s">
        <v>619</v>
      </c>
      <c r="B427" s="44" t="s">
        <v>83</v>
      </c>
      <c r="C427" s="44" t="s">
        <v>661</v>
      </c>
      <c r="D427" s="44" t="s">
        <v>538</v>
      </c>
      <c r="E427" s="43" t="s">
        <v>456</v>
      </c>
      <c r="F427" s="44" t="s">
        <v>620</v>
      </c>
      <c r="G427" s="47">
        <f t="shared" si="67"/>
        <v>500</v>
      </c>
      <c r="H427" s="47">
        <f t="shared" si="67"/>
        <v>1500</v>
      </c>
      <c r="I427" s="47">
        <f t="shared" si="67"/>
        <v>3000</v>
      </c>
    </row>
    <row r="428" spans="1:9" ht="30" customHeight="1">
      <c r="A428" s="46" t="s">
        <v>622</v>
      </c>
      <c r="B428" s="44" t="s">
        <v>83</v>
      </c>
      <c r="C428" s="44" t="s">
        <v>661</v>
      </c>
      <c r="D428" s="44" t="s">
        <v>538</v>
      </c>
      <c r="E428" s="43" t="s">
        <v>456</v>
      </c>
      <c r="F428" s="44" t="s">
        <v>621</v>
      </c>
      <c r="G428" s="47">
        <v>500</v>
      </c>
      <c r="H428" s="47">
        <v>1500</v>
      </c>
      <c r="I428" s="47">
        <v>3000</v>
      </c>
    </row>
    <row r="429" spans="1:9" ht="15" customHeight="1">
      <c r="A429" s="76" t="s">
        <v>535</v>
      </c>
      <c r="B429" s="44" t="s">
        <v>83</v>
      </c>
      <c r="C429" s="44" t="s">
        <v>527</v>
      </c>
      <c r="D429" s="44"/>
      <c r="E429" s="44"/>
      <c r="F429" s="44"/>
      <c r="G429" s="47">
        <f>SUM(G430)</f>
        <v>2779.6000000000004</v>
      </c>
      <c r="H429" s="47">
        <f>SUM(H430)</f>
        <v>2493.5</v>
      </c>
      <c r="I429" s="47">
        <f>SUM(I430)</f>
        <v>2554.5</v>
      </c>
    </row>
    <row r="430" spans="1:9" ht="15" customHeight="1">
      <c r="A430" s="76" t="s">
        <v>468</v>
      </c>
      <c r="B430" s="44" t="s">
        <v>83</v>
      </c>
      <c r="C430" s="44" t="s">
        <v>527</v>
      </c>
      <c r="D430" s="44" t="s">
        <v>527</v>
      </c>
      <c r="E430" s="44"/>
      <c r="F430" s="44"/>
      <c r="G430" s="47">
        <f>SUM(G439+G431)</f>
        <v>2779.6000000000004</v>
      </c>
      <c r="H430" s="47">
        <f>SUM(H439+H431)</f>
        <v>2493.5</v>
      </c>
      <c r="I430" s="47">
        <f>SUM(I439+I431)</f>
        <v>2554.5</v>
      </c>
    </row>
    <row r="431" spans="1:9" ht="15" customHeight="1">
      <c r="A431" s="46" t="s">
        <v>577</v>
      </c>
      <c r="B431" s="44" t="s">
        <v>83</v>
      </c>
      <c r="C431" s="43" t="s">
        <v>527</v>
      </c>
      <c r="D431" s="43" t="s">
        <v>527</v>
      </c>
      <c r="E431" s="43" t="s">
        <v>694</v>
      </c>
      <c r="F431" s="44"/>
      <c r="G431" s="47">
        <f>G432</f>
        <v>123</v>
      </c>
      <c r="H431" s="47">
        <f>H432</f>
        <v>100</v>
      </c>
      <c r="I431" s="47">
        <f>I432</f>
        <v>70</v>
      </c>
    </row>
    <row r="432" spans="1:9" ht="15" customHeight="1">
      <c r="A432" s="46" t="s">
        <v>60</v>
      </c>
      <c r="B432" s="44" t="s">
        <v>83</v>
      </c>
      <c r="C432" s="43" t="s">
        <v>527</v>
      </c>
      <c r="D432" s="43" t="s">
        <v>527</v>
      </c>
      <c r="E432" s="43" t="s">
        <v>61</v>
      </c>
      <c r="F432" s="44"/>
      <c r="G432" s="47">
        <f>SUM(G433+G436)</f>
        <v>123</v>
      </c>
      <c r="H432" s="47">
        <f>SUM(H433)</f>
        <v>100</v>
      </c>
      <c r="I432" s="47">
        <f>SUM(I433)</f>
        <v>70</v>
      </c>
    </row>
    <row r="433" spans="1:9" ht="30" customHeight="1">
      <c r="A433" s="46" t="s">
        <v>433</v>
      </c>
      <c r="B433" s="44" t="s">
        <v>83</v>
      </c>
      <c r="C433" s="43" t="s">
        <v>527</v>
      </c>
      <c r="D433" s="43" t="s">
        <v>527</v>
      </c>
      <c r="E433" s="43" t="s">
        <v>434</v>
      </c>
      <c r="F433" s="44"/>
      <c r="G433" s="47">
        <f aca="true" t="shared" si="68" ref="G433:I434">SUM(G434)</f>
        <v>121</v>
      </c>
      <c r="H433" s="47">
        <f t="shared" si="68"/>
        <v>100</v>
      </c>
      <c r="I433" s="47">
        <f t="shared" si="68"/>
        <v>70</v>
      </c>
    </row>
    <row r="434" spans="1:9" ht="15" customHeight="1">
      <c r="A434" s="76" t="s">
        <v>587</v>
      </c>
      <c r="B434" s="44" t="s">
        <v>83</v>
      </c>
      <c r="C434" s="43" t="s">
        <v>527</v>
      </c>
      <c r="D434" s="43" t="s">
        <v>527</v>
      </c>
      <c r="E434" s="43" t="s">
        <v>434</v>
      </c>
      <c r="F434" s="44" t="s">
        <v>601</v>
      </c>
      <c r="G434" s="47">
        <f t="shared" si="68"/>
        <v>121</v>
      </c>
      <c r="H434" s="47">
        <f t="shared" si="68"/>
        <v>100</v>
      </c>
      <c r="I434" s="47">
        <f t="shared" si="68"/>
        <v>70</v>
      </c>
    </row>
    <row r="435" spans="1:9" ht="15" customHeight="1">
      <c r="A435" s="76" t="s">
        <v>602</v>
      </c>
      <c r="B435" s="44" t="s">
        <v>83</v>
      </c>
      <c r="C435" s="43" t="s">
        <v>527</v>
      </c>
      <c r="D435" s="43" t="s">
        <v>527</v>
      </c>
      <c r="E435" s="43" t="s">
        <v>434</v>
      </c>
      <c r="F435" s="43" t="s">
        <v>603</v>
      </c>
      <c r="G435" s="47">
        <v>121</v>
      </c>
      <c r="H435" s="47">
        <v>100</v>
      </c>
      <c r="I435" s="47">
        <v>70</v>
      </c>
    </row>
    <row r="436" spans="1:9" ht="15" customHeight="1">
      <c r="A436" s="76" t="s">
        <v>324</v>
      </c>
      <c r="B436" s="44" t="s">
        <v>83</v>
      </c>
      <c r="C436" s="43" t="s">
        <v>527</v>
      </c>
      <c r="D436" s="43" t="s">
        <v>527</v>
      </c>
      <c r="E436" s="43" t="s">
        <v>62</v>
      </c>
      <c r="F436" s="43"/>
      <c r="G436" s="47">
        <f aca="true" t="shared" si="69" ref="G436:I437">G437</f>
        <v>2</v>
      </c>
      <c r="H436" s="47">
        <f t="shared" si="69"/>
        <v>0</v>
      </c>
      <c r="I436" s="47">
        <f t="shared" si="69"/>
        <v>0</v>
      </c>
    </row>
    <row r="437" spans="1:9" ht="15" customHeight="1">
      <c r="A437" s="76" t="s">
        <v>587</v>
      </c>
      <c r="B437" s="44" t="s">
        <v>83</v>
      </c>
      <c r="C437" s="43" t="s">
        <v>527</v>
      </c>
      <c r="D437" s="43" t="s">
        <v>527</v>
      </c>
      <c r="E437" s="43" t="s">
        <v>62</v>
      </c>
      <c r="F437" s="43" t="s">
        <v>601</v>
      </c>
      <c r="G437" s="47">
        <f t="shared" si="69"/>
        <v>2</v>
      </c>
      <c r="H437" s="47">
        <f t="shared" si="69"/>
        <v>0</v>
      </c>
      <c r="I437" s="47">
        <f t="shared" si="69"/>
        <v>0</v>
      </c>
    </row>
    <row r="438" spans="1:9" ht="15" customHeight="1">
      <c r="A438" s="76" t="s">
        <v>602</v>
      </c>
      <c r="B438" s="44" t="s">
        <v>83</v>
      </c>
      <c r="C438" s="43" t="s">
        <v>527</v>
      </c>
      <c r="D438" s="43" t="s">
        <v>527</v>
      </c>
      <c r="E438" s="43" t="s">
        <v>62</v>
      </c>
      <c r="F438" s="43" t="s">
        <v>603</v>
      </c>
      <c r="G438" s="47">
        <v>2</v>
      </c>
      <c r="H438" s="47">
        <v>0</v>
      </c>
      <c r="I438" s="47">
        <v>0</v>
      </c>
    </row>
    <row r="439" spans="1:9" ht="45">
      <c r="A439" s="46" t="s">
        <v>204</v>
      </c>
      <c r="B439" s="44" t="s">
        <v>83</v>
      </c>
      <c r="C439" s="43" t="s">
        <v>527</v>
      </c>
      <c r="D439" s="43" t="s">
        <v>527</v>
      </c>
      <c r="E439" s="43" t="s">
        <v>722</v>
      </c>
      <c r="F439" s="44"/>
      <c r="G439" s="47">
        <f>SUM(G440+G448)</f>
        <v>2656.6000000000004</v>
      </c>
      <c r="H439" s="47">
        <f aca="true" t="shared" si="70" ref="G439:I443">SUM(H440)</f>
        <v>2393.5</v>
      </c>
      <c r="I439" s="47">
        <f t="shared" si="70"/>
        <v>2484.5</v>
      </c>
    </row>
    <row r="440" spans="1:9" ht="30" customHeight="1">
      <c r="A440" s="46" t="s">
        <v>205</v>
      </c>
      <c r="B440" s="44" t="s">
        <v>83</v>
      </c>
      <c r="C440" s="43" t="s">
        <v>527</v>
      </c>
      <c r="D440" s="43" t="s">
        <v>527</v>
      </c>
      <c r="E440" s="43" t="s">
        <v>723</v>
      </c>
      <c r="F440" s="44"/>
      <c r="G440" s="47">
        <f>SUM(G441)</f>
        <v>2395.1000000000004</v>
      </c>
      <c r="H440" s="47">
        <f>SUM(H441+H448)</f>
        <v>2393.5</v>
      </c>
      <c r="I440" s="47">
        <f>SUM(I441+I448)</f>
        <v>2484.5</v>
      </c>
    </row>
    <row r="441" spans="1:9" ht="30" customHeight="1">
      <c r="A441" s="46" t="s">
        <v>386</v>
      </c>
      <c r="B441" s="44" t="s">
        <v>83</v>
      </c>
      <c r="C441" s="43" t="s">
        <v>527</v>
      </c>
      <c r="D441" s="43" t="s">
        <v>527</v>
      </c>
      <c r="E441" s="43" t="s">
        <v>425</v>
      </c>
      <c r="F441" s="44"/>
      <c r="G441" s="47">
        <f>SUM(G442+G445)</f>
        <v>2395.1000000000004</v>
      </c>
      <c r="H441" s="47">
        <f t="shared" si="70"/>
        <v>2393.5</v>
      </c>
      <c r="I441" s="47">
        <f t="shared" si="70"/>
        <v>2484.5</v>
      </c>
    </row>
    <row r="442" spans="1:9" s="75" customFormat="1" ht="30" customHeight="1">
      <c r="A442" s="46" t="s">
        <v>107</v>
      </c>
      <c r="B442" s="44" t="s">
        <v>83</v>
      </c>
      <c r="C442" s="43" t="s">
        <v>527</v>
      </c>
      <c r="D442" s="43" t="s">
        <v>527</v>
      </c>
      <c r="E442" s="43" t="s">
        <v>3</v>
      </c>
      <c r="F442" s="44"/>
      <c r="G442" s="47">
        <f t="shared" si="70"/>
        <v>2374.3</v>
      </c>
      <c r="H442" s="47">
        <f t="shared" si="70"/>
        <v>2393.5</v>
      </c>
      <c r="I442" s="47">
        <f t="shared" si="70"/>
        <v>2484.5</v>
      </c>
    </row>
    <row r="443" spans="1:9" ht="15" customHeight="1">
      <c r="A443" s="76" t="s">
        <v>587</v>
      </c>
      <c r="B443" s="44" t="s">
        <v>83</v>
      </c>
      <c r="C443" s="43" t="s">
        <v>527</v>
      </c>
      <c r="D443" s="43" t="s">
        <v>527</v>
      </c>
      <c r="E443" s="43" t="s">
        <v>3</v>
      </c>
      <c r="F443" s="44" t="s">
        <v>601</v>
      </c>
      <c r="G443" s="47">
        <f t="shared" si="70"/>
        <v>2374.3</v>
      </c>
      <c r="H443" s="47">
        <f t="shared" si="70"/>
        <v>2393.5</v>
      </c>
      <c r="I443" s="47">
        <f t="shared" si="70"/>
        <v>2484.5</v>
      </c>
    </row>
    <row r="444" spans="1:9" ht="15" customHeight="1">
      <c r="A444" s="76" t="s">
        <v>602</v>
      </c>
      <c r="B444" s="44" t="s">
        <v>83</v>
      </c>
      <c r="C444" s="43" t="s">
        <v>527</v>
      </c>
      <c r="D444" s="43" t="s">
        <v>527</v>
      </c>
      <c r="E444" s="43" t="s">
        <v>3</v>
      </c>
      <c r="F444" s="43" t="s">
        <v>603</v>
      </c>
      <c r="G444" s="47">
        <v>2374.3</v>
      </c>
      <c r="H444" s="47">
        <v>2393.5</v>
      </c>
      <c r="I444" s="47">
        <v>2484.5</v>
      </c>
    </row>
    <row r="445" spans="1:9" ht="30">
      <c r="A445" s="76" t="s">
        <v>340</v>
      </c>
      <c r="B445" s="44" t="s">
        <v>83</v>
      </c>
      <c r="C445" s="43" t="s">
        <v>527</v>
      </c>
      <c r="D445" s="43" t="s">
        <v>527</v>
      </c>
      <c r="E445" s="43" t="s">
        <v>365</v>
      </c>
      <c r="F445" s="43"/>
      <c r="G445" s="47">
        <f>G446</f>
        <v>20.8</v>
      </c>
      <c r="H445" s="47"/>
      <c r="I445" s="47"/>
    </row>
    <row r="446" spans="1:9" ht="15" customHeight="1">
      <c r="A446" s="76" t="s">
        <v>587</v>
      </c>
      <c r="B446" s="44" t="s">
        <v>83</v>
      </c>
      <c r="C446" s="43" t="s">
        <v>527</v>
      </c>
      <c r="D446" s="43" t="s">
        <v>527</v>
      </c>
      <c r="E446" s="43" t="s">
        <v>365</v>
      </c>
      <c r="F446" s="43" t="s">
        <v>601</v>
      </c>
      <c r="G446" s="47">
        <f>G447</f>
        <v>20.8</v>
      </c>
      <c r="H446" s="47"/>
      <c r="I446" s="47"/>
    </row>
    <row r="447" spans="1:9" ht="15" customHeight="1">
      <c r="A447" s="76" t="s">
        <v>602</v>
      </c>
      <c r="B447" s="44" t="s">
        <v>83</v>
      </c>
      <c r="C447" s="43" t="s">
        <v>527</v>
      </c>
      <c r="D447" s="43" t="s">
        <v>527</v>
      </c>
      <c r="E447" s="43" t="s">
        <v>365</v>
      </c>
      <c r="F447" s="43" t="s">
        <v>603</v>
      </c>
      <c r="G447" s="47">
        <v>20.8</v>
      </c>
      <c r="H447" s="47"/>
      <c r="I447" s="47"/>
    </row>
    <row r="448" spans="1:9" ht="30">
      <c r="A448" s="76" t="s">
        <v>269</v>
      </c>
      <c r="B448" s="44" t="s">
        <v>83</v>
      </c>
      <c r="C448" s="43" t="s">
        <v>527</v>
      </c>
      <c r="D448" s="43" t="s">
        <v>527</v>
      </c>
      <c r="E448" s="43" t="s">
        <v>283</v>
      </c>
      <c r="F448" s="43"/>
      <c r="G448" s="47">
        <f>G449+G452</f>
        <v>261.5</v>
      </c>
      <c r="H448" s="47">
        <f>H449+H452</f>
        <v>0</v>
      </c>
      <c r="I448" s="47">
        <f>I449+I452</f>
        <v>0</v>
      </c>
    </row>
    <row r="449" spans="1:9" ht="30">
      <c r="A449" s="46" t="s">
        <v>266</v>
      </c>
      <c r="B449" s="44" t="s">
        <v>83</v>
      </c>
      <c r="C449" s="43" t="s">
        <v>527</v>
      </c>
      <c r="D449" s="43" t="s">
        <v>527</v>
      </c>
      <c r="E449" s="43" t="s">
        <v>284</v>
      </c>
      <c r="F449" s="43"/>
      <c r="G449" s="47">
        <f aca="true" t="shared" si="71" ref="G449:I450">G450</f>
        <v>248.4</v>
      </c>
      <c r="H449" s="47">
        <f t="shared" si="71"/>
        <v>0</v>
      </c>
      <c r="I449" s="47">
        <f t="shared" si="71"/>
        <v>0</v>
      </c>
    </row>
    <row r="450" spans="1:9" ht="15">
      <c r="A450" s="76" t="s">
        <v>587</v>
      </c>
      <c r="B450" s="44" t="s">
        <v>83</v>
      </c>
      <c r="C450" s="43" t="s">
        <v>527</v>
      </c>
      <c r="D450" s="43" t="s">
        <v>527</v>
      </c>
      <c r="E450" s="43" t="s">
        <v>284</v>
      </c>
      <c r="F450" s="43" t="s">
        <v>601</v>
      </c>
      <c r="G450" s="47">
        <f t="shared" si="71"/>
        <v>248.4</v>
      </c>
      <c r="H450" s="47">
        <f t="shared" si="71"/>
        <v>0</v>
      </c>
      <c r="I450" s="47">
        <f t="shared" si="71"/>
        <v>0</v>
      </c>
    </row>
    <row r="451" spans="1:9" ht="15" customHeight="1">
      <c r="A451" s="46" t="s">
        <v>602</v>
      </c>
      <c r="B451" s="44" t="s">
        <v>83</v>
      </c>
      <c r="C451" s="43" t="s">
        <v>527</v>
      </c>
      <c r="D451" s="43" t="s">
        <v>527</v>
      </c>
      <c r="E451" s="43" t="s">
        <v>284</v>
      </c>
      <c r="F451" s="43" t="s">
        <v>603</v>
      </c>
      <c r="G451" s="47">
        <v>248.4</v>
      </c>
      <c r="H451" s="47">
        <v>0</v>
      </c>
      <c r="I451" s="47">
        <v>0</v>
      </c>
    </row>
    <row r="452" spans="1:9" ht="30">
      <c r="A452" s="46" t="s">
        <v>267</v>
      </c>
      <c r="B452" s="44" t="s">
        <v>83</v>
      </c>
      <c r="C452" s="43" t="s">
        <v>527</v>
      </c>
      <c r="D452" s="43" t="s">
        <v>527</v>
      </c>
      <c r="E452" s="43" t="s">
        <v>285</v>
      </c>
      <c r="F452" s="43"/>
      <c r="G452" s="47">
        <f aca="true" t="shared" si="72" ref="G452:I453">G453</f>
        <v>13.1</v>
      </c>
      <c r="H452" s="47">
        <f t="shared" si="72"/>
        <v>0</v>
      </c>
      <c r="I452" s="47">
        <f t="shared" si="72"/>
        <v>0</v>
      </c>
    </row>
    <row r="453" spans="1:9" ht="15" customHeight="1">
      <c r="A453" s="76" t="s">
        <v>587</v>
      </c>
      <c r="B453" s="44" t="s">
        <v>83</v>
      </c>
      <c r="C453" s="43" t="s">
        <v>527</v>
      </c>
      <c r="D453" s="43" t="s">
        <v>527</v>
      </c>
      <c r="E453" s="43" t="s">
        <v>285</v>
      </c>
      <c r="F453" s="43" t="s">
        <v>601</v>
      </c>
      <c r="G453" s="47">
        <f t="shared" si="72"/>
        <v>13.1</v>
      </c>
      <c r="H453" s="47">
        <f t="shared" si="72"/>
        <v>0</v>
      </c>
      <c r="I453" s="47">
        <f t="shared" si="72"/>
        <v>0</v>
      </c>
    </row>
    <row r="454" spans="1:9" ht="15" customHeight="1">
      <c r="A454" s="46" t="s">
        <v>602</v>
      </c>
      <c r="B454" s="44" t="s">
        <v>83</v>
      </c>
      <c r="C454" s="43" t="s">
        <v>527</v>
      </c>
      <c r="D454" s="43" t="s">
        <v>527</v>
      </c>
      <c r="E454" s="43" t="s">
        <v>285</v>
      </c>
      <c r="F454" s="43" t="s">
        <v>603</v>
      </c>
      <c r="G454" s="47">
        <v>13.1</v>
      </c>
      <c r="H454" s="47">
        <v>0</v>
      </c>
      <c r="I454" s="47">
        <v>0</v>
      </c>
    </row>
    <row r="455" spans="1:9" ht="15" customHeight="1">
      <c r="A455" s="76" t="s">
        <v>393</v>
      </c>
      <c r="B455" s="44" t="s">
        <v>83</v>
      </c>
      <c r="C455" s="43" t="s">
        <v>530</v>
      </c>
      <c r="D455" s="43"/>
      <c r="E455" s="43"/>
      <c r="F455" s="43"/>
      <c r="G455" s="47">
        <f aca="true" t="shared" si="73" ref="G455:G460">G456</f>
        <v>51</v>
      </c>
      <c r="H455" s="47">
        <f aca="true" t="shared" si="74" ref="H455:I457">H456</f>
        <v>200</v>
      </c>
      <c r="I455" s="47">
        <f t="shared" si="74"/>
        <v>160</v>
      </c>
    </row>
    <row r="456" spans="1:9" ht="15" customHeight="1">
      <c r="A456" s="76" t="s">
        <v>224</v>
      </c>
      <c r="B456" s="44" t="s">
        <v>83</v>
      </c>
      <c r="C456" s="43" t="s">
        <v>530</v>
      </c>
      <c r="D456" s="43" t="s">
        <v>526</v>
      </c>
      <c r="E456" s="43"/>
      <c r="F456" s="43"/>
      <c r="G456" s="47">
        <f t="shared" si="73"/>
        <v>51</v>
      </c>
      <c r="H456" s="47">
        <f t="shared" si="74"/>
        <v>200</v>
      </c>
      <c r="I456" s="47">
        <f t="shared" si="74"/>
        <v>160</v>
      </c>
    </row>
    <row r="457" spans="1:9" ht="30">
      <c r="A457" s="76" t="s">
        <v>226</v>
      </c>
      <c r="B457" s="44" t="s">
        <v>83</v>
      </c>
      <c r="C457" s="43" t="s">
        <v>530</v>
      </c>
      <c r="D457" s="43" t="s">
        <v>526</v>
      </c>
      <c r="E457" s="43" t="s">
        <v>225</v>
      </c>
      <c r="F457" s="43"/>
      <c r="G457" s="47">
        <f t="shared" si="73"/>
        <v>51</v>
      </c>
      <c r="H457" s="47">
        <f t="shared" si="74"/>
        <v>200</v>
      </c>
      <c r="I457" s="47">
        <f t="shared" si="74"/>
        <v>160</v>
      </c>
    </row>
    <row r="458" spans="1:9" ht="30">
      <c r="A458" s="76" t="s">
        <v>228</v>
      </c>
      <c r="B458" s="44" t="s">
        <v>83</v>
      </c>
      <c r="C458" s="43" t="s">
        <v>530</v>
      </c>
      <c r="D458" s="43" t="s">
        <v>526</v>
      </c>
      <c r="E458" s="43" t="s">
        <v>227</v>
      </c>
      <c r="F458" s="43"/>
      <c r="G458" s="47">
        <f t="shared" si="73"/>
        <v>51</v>
      </c>
      <c r="H458" s="47">
        <f aca="true" t="shared" si="75" ref="H458:I460">H459</f>
        <v>200</v>
      </c>
      <c r="I458" s="47">
        <f t="shared" si="75"/>
        <v>160</v>
      </c>
    </row>
    <row r="459" spans="1:9" ht="15" customHeight="1">
      <c r="A459" s="76" t="s">
        <v>76</v>
      </c>
      <c r="B459" s="44" t="s">
        <v>83</v>
      </c>
      <c r="C459" s="43" t="s">
        <v>530</v>
      </c>
      <c r="D459" s="43" t="s">
        <v>526</v>
      </c>
      <c r="E459" s="43" t="s">
        <v>229</v>
      </c>
      <c r="F459" s="43"/>
      <c r="G459" s="47">
        <f t="shared" si="73"/>
        <v>51</v>
      </c>
      <c r="H459" s="47">
        <f t="shared" si="75"/>
        <v>200</v>
      </c>
      <c r="I459" s="47">
        <f t="shared" si="75"/>
        <v>160</v>
      </c>
    </row>
    <row r="460" spans="1:9" ht="15" customHeight="1">
      <c r="A460" s="76" t="s">
        <v>619</v>
      </c>
      <c r="B460" s="44" t="s">
        <v>83</v>
      </c>
      <c r="C460" s="43" t="s">
        <v>530</v>
      </c>
      <c r="D460" s="43" t="s">
        <v>526</v>
      </c>
      <c r="E460" s="43" t="s">
        <v>229</v>
      </c>
      <c r="F460" s="43" t="s">
        <v>620</v>
      </c>
      <c r="G460" s="47">
        <f t="shared" si="73"/>
        <v>51</v>
      </c>
      <c r="H460" s="47">
        <f t="shared" si="75"/>
        <v>200</v>
      </c>
      <c r="I460" s="47">
        <f t="shared" si="75"/>
        <v>160</v>
      </c>
    </row>
    <row r="461" spans="1:9" ht="15" customHeight="1">
      <c r="A461" s="76" t="s">
        <v>622</v>
      </c>
      <c r="B461" s="44" t="s">
        <v>83</v>
      </c>
      <c r="C461" s="43" t="s">
        <v>530</v>
      </c>
      <c r="D461" s="43" t="s">
        <v>526</v>
      </c>
      <c r="E461" s="43" t="s">
        <v>229</v>
      </c>
      <c r="F461" s="43" t="s">
        <v>621</v>
      </c>
      <c r="G461" s="47">
        <v>51</v>
      </c>
      <c r="H461" s="47">
        <v>200</v>
      </c>
      <c r="I461" s="47">
        <v>160</v>
      </c>
    </row>
    <row r="462" spans="1:9" ht="15" customHeight="1">
      <c r="A462" s="76" t="s">
        <v>522</v>
      </c>
      <c r="B462" s="44" t="s">
        <v>83</v>
      </c>
      <c r="C462" s="44">
        <v>10</v>
      </c>
      <c r="D462" s="44"/>
      <c r="E462" s="44"/>
      <c r="F462" s="44"/>
      <c r="G462" s="77">
        <f>SUM(G463+G471)</f>
        <v>16741.9</v>
      </c>
      <c r="H462" s="77">
        <f>SUM(H463+H471)</f>
        <v>16486.2</v>
      </c>
      <c r="I462" s="77">
        <f>SUM(I463+I471)</f>
        <v>17033.4</v>
      </c>
    </row>
    <row r="463" spans="1:9" ht="15" customHeight="1">
      <c r="A463" s="76" t="s">
        <v>523</v>
      </c>
      <c r="B463" s="44" t="s">
        <v>83</v>
      </c>
      <c r="C463" s="44">
        <v>10</v>
      </c>
      <c r="D463" s="44" t="s">
        <v>525</v>
      </c>
      <c r="E463" s="44"/>
      <c r="F463" s="44"/>
      <c r="G463" s="77">
        <f>SUM(G464)</f>
        <v>2465.7000000000003</v>
      </c>
      <c r="H463" s="77">
        <f>SUM(H464)</f>
        <v>2306.1</v>
      </c>
      <c r="I463" s="77">
        <f>SUM(I464)</f>
        <v>2353.1</v>
      </c>
    </row>
    <row r="464" spans="1:9" ht="15" customHeight="1">
      <c r="A464" s="46" t="s">
        <v>38</v>
      </c>
      <c r="B464" s="43" t="s">
        <v>83</v>
      </c>
      <c r="C464" s="43">
        <v>10</v>
      </c>
      <c r="D464" s="43" t="s">
        <v>525</v>
      </c>
      <c r="E464" s="43" t="s">
        <v>705</v>
      </c>
      <c r="F464" s="43"/>
      <c r="G464" s="80">
        <f aca="true" t="shared" si="76" ref="G464:I465">G465</f>
        <v>2465.7000000000003</v>
      </c>
      <c r="H464" s="80">
        <f t="shared" si="76"/>
        <v>2306.1</v>
      </c>
      <c r="I464" s="80">
        <f t="shared" si="76"/>
        <v>2353.1</v>
      </c>
    </row>
    <row r="465" spans="1:9" ht="15" customHeight="1">
      <c r="A465" s="46" t="s">
        <v>108</v>
      </c>
      <c r="B465" s="43" t="s">
        <v>83</v>
      </c>
      <c r="C465" s="43" t="s">
        <v>541</v>
      </c>
      <c r="D465" s="43" t="s">
        <v>525</v>
      </c>
      <c r="E465" s="43" t="s">
        <v>706</v>
      </c>
      <c r="F465" s="43"/>
      <c r="G465" s="80">
        <f t="shared" si="76"/>
        <v>2465.7000000000003</v>
      </c>
      <c r="H465" s="80">
        <f t="shared" si="76"/>
        <v>2306.1</v>
      </c>
      <c r="I465" s="80">
        <f t="shared" si="76"/>
        <v>2353.1</v>
      </c>
    </row>
    <row r="466" spans="1:9" ht="15" customHeight="1">
      <c r="A466" s="46" t="s">
        <v>662</v>
      </c>
      <c r="B466" s="43" t="s">
        <v>83</v>
      </c>
      <c r="C466" s="43">
        <v>10</v>
      </c>
      <c r="D466" s="43" t="s">
        <v>525</v>
      </c>
      <c r="E466" s="43" t="s">
        <v>109</v>
      </c>
      <c r="F466" s="43"/>
      <c r="G466" s="80">
        <f>G469+G467</f>
        <v>2465.7000000000003</v>
      </c>
      <c r="H466" s="80">
        <f>H469+H467</f>
        <v>2306.1</v>
      </c>
      <c r="I466" s="80">
        <f>I469+I467</f>
        <v>2353.1</v>
      </c>
    </row>
    <row r="467" spans="1:9" ht="15" customHeight="1">
      <c r="A467" s="46" t="s">
        <v>619</v>
      </c>
      <c r="B467" s="43" t="s">
        <v>83</v>
      </c>
      <c r="C467" s="43">
        <v>10</v>
      </c>
      <c r="D467" s="43" t="s">
        <v>525</v>
      </c>
      <c r="E467" s="43" t="s">
        <v>109</v>
      </c>
      <c r="F467" s="43" t="s">
        <v>620</v>
      </c>
      <c r="G467" s="80">
        <f>G468</f>
        <v>44.3</v>
      </c>
      <c r="H467" s="80">
        <f>H468</f>
        <v>45.2</v>
      </c>
      <c r="I467" s="80">
        <f>I468</f>
        <v>46.1</v>
      </c>
    </row>
    <row r="468" spans="1:9" ht="30" customHeight="1">
      <c r="A468" s="46" t="s">
        <v>622</v>
      </c>
      <c r="B468" s="43" t="s">
        <v>83</v>
      </c>
      <c r="C468" s="43">
        <v>10</v>
      </c>
      <c r="D468" s="43" t="s">
        <v>525</v>
      </c>
      <c r="E468" s="43" t="s">
        <v>109</v>
      </c>
      <c r="F468" s="43" t="s">
        <v>621</v>
      </c>
      <c r="G468" s="80">
        <v>44.3</v>
      </c>
      <c r="H468" s="80">
        <v>45.2</v>
      </c>
      <c r="I468" s="80">
        <v>46.1</v>
      </c>
    </row>
    <row r="469" spans="1:9" ht="15" customHeight="1">
      <c r="A469" s="46" t="s">
        <v>631</v>
      </c>
      <c r="B469" s="43" t="s">
        <v>83</v>
      </c>
      <c r="C469" s="43">
        <v>10</v>
      </c>
      <c r="D469" s="43" t="s">
        <v>525</v>
      </c>
      <c r="E469" s="43" t="s">
        <v>109</v>
      </c>
      <c r="F469" s="43" t="s">
        <v>632</v>
      </c>
      <c r="G469" s="80">
        <f>G470</f>
        <v>2421.4</v>
      </c>
      <c r="H469" s="80">
        <f>H470</f>
        <v>2260.9</v>
      </c>
      <c r="I469" s="80">
        <f>I470</f>
        <v>2307</v>
      </c>
    </row>
    <row r="470" spans="1:9" ht="15" customHeight="1">
      <c r="A470" s="46" t="s">
        <v>630</v>
      </c>
      <c r="B470" s="43" t="s">
        <v>83</v>
      </c>
      <c r="C470" s="43">
        <v>10</v>
      </c>
      <c r="D470" s="43" t="s">
        <v>525</v>
      </c>
      <c r="E470" s="43" t="s">
        <v>109</v>
      </c>
      <c r="F470" s="43" t="s">
        <v>633</v>
      </c>
      <c r="G470" s="81">
        <v>2421.4</v>
      </c>
      <c r="H470" s="81">
        <v>2260.9</v>
      </c>
      <c r="I470" s="81">
        <v>2307</v>
      </c>
    </row>
    <row r="471" spans="1:9" ht="15" customHeight="1">
      <c r="A471" s="76" t="s">
        <v>531</v>
      </c>
      <c r="B471" s="44" t="s">
        <v>83</v>
      </c>
      <c r="C471" s="44" t="s">
        <v>541</v>
      </c>
      <c r="D471" s="44" t="s">
        <v>529</v>
      </c>
      <c r="E471" s="44"/>
      <c r="F471" s="44"/>
      <c r="G471" s="47">
        <f>SUM(G479+G472+G493+G506)</f>
        <v>14276.2</v>
      </c>
      <c r="H471" s="47">
        <f>SUM(H479+H472+H493+H506)</f>
        <v>14180.1</v>
      </c>
      <c r="I471" s="47">
        <f>SUM(I479+I472+I493+I506)</f>
        <v>14680.300000000001</v>
      </c>
    </row>
    <row r="472" spans="1:9" ht="15" customHeight="1">
      <c r="A472" s="76" t="s">
        <v>581</v>
      </c>
      <c r="B472" s="44" t="s">
        <v>84</v>
      </c>
      <c r="C472" s="44" t="s">
        <v>541</v>
      </c>
      <c r="D472" s="44" t="s">
        <v>529</v>
      </c>
      <c r="E472" s="44" t="s">
        <v>704</v>
      </c>
      <c r="F472" s="79"/>
      <c r="G472" s="47">
        <f aca="true" t="shared" si="77" ref="G472:I473">SUM(G473)</f>
        <v>10140</v>
      </c>
      <c r="H472" s="47">
        <f t="shared" si="77"/>
        <v>12805</v>
      </c>
      <c r="I472" s="47">
        <f t="shared" si="77"/>
        <v>13253.2</v>
      </c>
    </row>
    <row r="473" spans="1:9" ht="30" customHeight="1">
      <c r="A473" s="76" t="s">
        <v>575</v>
      </c>
      <c r="B473" s="44" t="s">
        <v>83</v>
      </c>
      <c r="C473" s="44" t="s">
        <v>541</v>
      </c>
      <c r="D473" s="44" t="s">
        <v>529</v>
      </c>
      <c r="E473" s="44" t="s">
        <v>689</v>
      </c>
      <c r="F473" s="44"/>
      <c r="G473" s="47">
        <f t="shared" si="77"/>
        <v>10140</v>
      </c>
      <c r="H473" s="47">
        <f t="shared" si="77"/>
        <v>12805</v>
      </c>
      <c r="I473" s="47">
        <f t="shared" si="77"/>
        <v>13253.2</v>
      </c>
    </row>
    <row r="474" spans="1:9" ht="30" customHeight="1">
      <c r="A474" s="76" t="s">
        <v>110</v>
      </c>
      <c r="B474" s="44" t="s">
        <v>83</v>
      </c>
      <c r="C474" s="44" t="s">
        <v>541</v>
      </c>
      <c r="D474" s="44" t="s">
        <v>529</v>
      </c>
      <c r="E474" s="44" t="s">
        <v>44</v>
      </c>
      <c r="F474" s="44"/>
      <c r="G474" s="47">
        <f>G477+G475</f>
        <v>10140</v>
      </c>
      <c r="H474" s="47">
        <f>H477+H475</f>
        <v>12805</v>
      </c>
      <c r="I474" s="47">
        <f>I477+I475</f>
        <v>13253.2</v>
      </c>
    </row>
    <row r="475" spans="1:9" ht="15" customHeight="1">
      <c r="A475" s="46" t="s">
        <v>619</v>
      </c>
      <c r="B475" s="44" t="s">
        <v>83</v>
      </c>
      <c r="C475" s="44">
        <v>10</v>
      </c>
      <c r="D475" s="44" t="s">
        <v>529</v>
      </c>
      <c r="E475" s="44" t="s">
        <v>44</v>
      </c>
      <c r="F475" s="44" t="s">
        <v>620</v>
      </c>
      <c r="G475" s="47">
        <f>G476</f>
        <v>247.2</v>
      </c>
      <c r="H475" s="47">
        <f>H476</f>
        <v>256.1</v>
      </c>
      <c r="I475" s="47">
        <f>I476</f>
        <v>256.1</v>
      </c>
    </row>
    <row r="476" spans="1:9" ht="30" customHeight="1">
      <c r="A476" s="46" t="s">
        <v>622</v>
      </c>
      <c r="B476" s="44" t="s">
        <v>83</v>
      </c>
      <c r="C476" s="44">
        <v>10</v>
      </c>
      <c r="D476" s="44" t="s">
        <v>529</v>
      </c>
      <c r="E476" s="44" t="s">
        <v>44</v>
      </c>
      <c r="F476" s="44" t="s">
        <v>621</v>
      </c>
      <c r="G476" s="47">
        <v>247.2</v>
      </c>
      <c r="H476" s="47">
        <v>256.1</v>
      </c>
      <c r="I476" s="47">
        <v>256.1</v>
      </c>
    </row>
    <row r="477" spans="1:9" ht="15" customHeight="1">
      <c r="A477" s="46" t="s">
        <v>631</v>
      </c>
      <c r="B477" s="44" t="s">
        <v>83</v>
      </c>
      <c r="C477" s="44">
        <v>10</v>
      </c>
      <c r="D477" s="44" t="s">
        <v>529</v>
      </c>
      <c r="E477" s="44" t="s">
        <v>44</v>
      </c>
      <c r="F477" s="44" t="s">
        <v>632</v>
      </c>
      <c r="G477" s="80">
        <f>G478</f>
        <v>9892.8</v>
      </c>
      <c r="H477" s="80">
        <f>H478</f>
        <v>12548.9</v>
      </c>
      <c r="I477" s="80">
        <f>I478</f>
        <v>12997.1</v>
      </c>
    </row>
    <row r="478" spans="1:9" ht="15" customHeight="1">
      <c r="A478" s="46" t="s">
        <v>630</v>
      </c>
      <c r="B478" s="44" t="s">
        <v>83</v>
      </c>
      <c r="C478" s="44">
        <v>10</v>
      </c>
      <c r="D478" s="44" t="s">
        <v>529</v>
      </c>
      <c r="E478" s="44" t="s">
        <v>44</v>
      </c>
      <c r="F478" s="44" t="s">
        <v>633</v>
      </c>
      <c r="G478" s="47">
        <v>9892.8</v>
      </c>
      <c r="H478" s="47">
        <v>12548.9</v>
      </c>
      <c r="I478" s="47">
        <v>12997.1</v>
      </c>
    </row>
    <row r="479" spans="1:9" ht="15" customHeight="1">
      <c r="A479" s="46" t="s">
        <v>108</v>
      </c>
      <c r="B479" s="43" t="s">
        <v>83</v>
      </c>
      <c r="C479" s="43">
        <v>10</v>
      </c>
      <c r="D479" s="43" t="s">
        <v>529</v>
      </c>
      <c r="E479" s="43" t="s">
        <v>706</v>
      </c>
      <c r="F479" s="43"/>
      <c r="G479" s="80">
        <f>SUM(G483+G488+G480)</f>
        <v>871.0000000000001</v>
      </c>
      <c r="H479" s="80">
        <f>SUM(H483+H488+H480)</f>
        <v>915.1</v>
      </c>
      <c r="I479" s="80">
        <f>SUM(I483+I488+I480)</f>
        <v>967.1</v>
      </c>
    </row>
    <row r="480" spans="1:9" ht="15" customHeight="1">
      <c r="A480" s="46" t="s">
        <v>111</v>
      </c>
      <c r="B480" s="43" t="s">
        <v>83</v>
      </c>
      <c r="C480" s="43" t="s">
        <v>541</v>
      </c>
      <c r="D480" s="43" t="s">
        <v>529</v>
      </c>
      <c r="E480" s="43" t="s">
        <v>112</v>
      </c>
      <c r="F480" s="43"/>
      <c r="G480" s="80">
        <f aca="true" t="shared" si="78" ref="G480:I481">G481</f>
        <v>115</v>
      </c>
      <c r="H480" s="80">
        <f t="shared" si="78"/>
        <v>132</v>
      </c>
      <c r="I480" s="80">
        <f t="shared" si="78"/>
        <v>144</v>
      </c>
    </row>
    <row r="481" spans="1:9" ht="15" customHeight="1">
      <c r="A481" s="46" t="s">
        <v>631</v>
      </c>
      <c r="B481" s="43" t="s">
        <v>83</v>
      </c>
      <c r="C481" s="43" t="s">
        <v>541</v>
      </c>
      <c r="D481" s="43" t="s">
        <v>529</v>
      </c>
      <c r="E481" s="43" t="s">
        <v>112</v>
      </c>
      <c r="F481" s="43" t="s">
        <v>632</v>
      </c>
      <c r="G481" s="80">
        <f t="shared" si="78"/>
        <v>115</v>
      </c>
      <c r="H481" s="80">
        <f t="shared" si="78"/>
        <v>132</v>
      </c>
      <c r="I481" s="80">
        <f t="shared" si="78"/>
        <v>144</v>
      </c>
    </row>
    <row r="482" spans="1:9" ht="15" customHeight="1">
      <c r="A482" s="46" t="s">
        <v>630</v>
      </c>
      <c r="B482" s="43" t="s">
        <v>83</v>
      </c>
      <c r="C482" s="43" t="s">
        <v>541</v>
      </c>
      <c r="D482" s="43" t="s">
        <v>529</v>
      </c>
      <c r="E482" s="43" t="s">
        <v>112</v>
      </c>
      <c r="F482" s="43" t="s">
        <v>633</v>
      </c>
      <c r="G482" s="80">
        <v>115</v>
      </c>
      <c r="H482" s="80">
        <v>132</v>
      </c>
      <c r="I482" s="80">
        <v>144</v>
      </c>
    </row>
    <row r="483" spans="1:9" ht="30" customHeight="1">
      <c r="A483" s="46" t="s">
        <v>562</v>
      </c>
      <c r="B483" s="43" t="s">
        <v>83</v>
      </c>
      <c r="C483" s="43" t="s">
        <v>541</v>
      </c>
      <c r="D483" s="43" t="s">
        <v>529</v>
      </c>
      <c r="E483" s="43" t="s">
        <v>113</v>
      </c>
      <c r="F483" s="43"/>
      <c r="G483" s="80">
        <f>G486+G484</f>
        <v>174.60000000000002</v>
      </c>
      <c r="H483" s="80">
        <f>H486+H484</f>
        <v>220.9</v>
      </c>
      <c r="I483" s="80">
        <f>I486+I484</f>
        <v>241</v>
      </c>
    </row>
    <row r="484" spans="1:9" ht="15" customHeight="1">
      <c r="A484" s="46" t="s">
        <v>619</v>
      </c>
      <c r="B484" s="43" t="s">
        <v>83</v>
      </c>
      <c r="C484" s="43" t="s">
        <v>541</v>
      </c>
      <c r="D484" s="43" t="s">
        <v>529</v>
      </c>
      <c r="E484" s="43" t="s">
        <v>113</v>
      </c>
      <c r="F484" s="43" t="s">
        <v>620</v>
      </c>
      <c r="G484" s="80">
        <f>G485</f>
        <v>3.8</v>
      </c>
      <c r="H484" s="80">
        <f>H485</f>
        <v>4.3</v>
      </c>
      <c r="I484" s="80">
        <f>I485</f>
        <v>4.7</v>
      </c>
    </row>
    <row r="485" spans="1:9" ht="30" customHeight="1">
      <c r="A485" s="46" t="s">
        <v>622</v>
      </c>
      <c r="B485" s="43" t="s">
        <v>83</v>
      </c>
      <c r="C485" s="43" t="s">
        <v>541</v>
      </c>
      <c r="D485" s="43" t="s">
        <v>529</v>
      </c>
      <c r="E485" s="43" t="s">
        <v>113</v>
      </c>
      <c r="F485" s="43" t="s">
        <v>621</v>
      </c>
      <c r="G485" s="80">
        <v>3.8</v>
      </c>
      <c r="H485" s="80">
        <v>4.3</v>
      </c>
      <c r="I485" s="80">
        <v>4.7</v>
      </c>
    </row>
    <row r="486" spans="1:9" ht="15" customHeight="1">
      <c r="A486" s="46" t="s">
        <v>631</v>
      </c>
      <c r="B486" s="43" t="s">
        <v>83</v>
      </c>
      <c r="C486" s="43" t="s">
        <v>541</v>
      </c>
      <c r="D486" s="43" t="s">
        <v>529</v>
      </c>
      <c r="E486" s="43" t="s">
        <v>113</v>
      </c>
      <c r="F486" s="43" t="s">
        <v>632</v>
      </c>
      <c r="G486" s="80">
        <f>G487</f>
        <v>170.8</v>
      </c>
      <c r="H486" s="80">
        <f>H487</f>
        <v>216.6</v>
      </c>
      <c r="I486" s="80">
        <f>I487</f>
        <v>236.3</v>
      </c>
    </row>
    <row r="487" spans="1:9" ht="15" customHeight="1">
      <c r="A487" s="46" t="s">
        <v>630</v>
      </c>
      <c r="B487" s="43" t="s">
        <v>83</v>
      </c>
      <c r="C487" s="43" t="s">
        <v>541</v>
      </c>
      <c r="D487" s="43" t="s">
        <v>529</v>
      </c>
      <c r="E487" s="43" t="s">
        <v>113</v>
      </c>
      <c r="F487" s="43" t="s">
        <v>633</v>
      </c>
      <c r="G487" s="80">
        <v>170.8</v>
      </c>
      <c r="H487" s="80">
        <v>216.6</v>
      </c>
      <c r="I487" s="80">
        <v>236.3</v>
      </c>
    </row>
    <row r="488" spans="1:9" ht="45" customHeight="1">
      <c r="A488" s="46" t="s">
        <v>116</v>
      </c>
      <c r="B488" s="43" t="s">
        <v>83</v>
      </c>
      <c r="C488" s="43" t="s">
        <v>541</v>
      </c>
      <c r="D488" s="43" t="s">
        <v>529</v>
      </c>
      <c r="E488" s="43" t="s">
        <v>117</v>
      </c>
      <c r="F488" s="43"/>
      <c r="G488" s="80">
        <f>G491+G489</f>
        <v>581.4000000000001</v>
      </c>
      <c r="H488" s="80">
        <f>H491+H489</f>
        <v>562.2</v>
      </c>
      <c r="I488" s="80">
        <f>I491+I489</f>
        <v>582.1</v>
      </c>
    </row>
    <row r="489" spans="1:9" ht="15" customHeight="1">
      <c r="A489" s="46" t="s">
        <v>619</v>
      </c>
      <c r="B489" s="43" t="s">
        <v>83</v>
      </c>
      <c r="C489" s="43" t="s">
        <v>541</v>
      </c>
      <c r="D489" s="43" t="s">
        <v>529</v>
      </c>
      <c r="E489" s="43" t="s">
        <v>117</v>
      </c>
      <c r="F489" s="43" t="s">
        <v>620</v>
      </c>
      <c r="G489" s="80">
        <f>G490</f>
        <v>12.2</v>
      </c>
      <c r="H489" s="80">
        <f>H490</f>
        <v>11.5</v>
      </c>
      <c r="I489" s="80">
        <f>I490</f>
        <v>11.5</v>
      </c>
    </row>
    <row r="490" spans="1:9" ht="30" customHeight="1">
      <c r="A490" s="46" t="s">
        <v>622</v>
      </c>
      <c r="B490" s="43" t="s">
        <v>83</v>
      </c>
      <c r="C490" s="43" t="s">
        <v>541</v>
      </c>
      <c r="D490" s="43" t="s">
        <v>529</v>
      </c>
      <c r="E490" s="43" t="s">
        <v>117</v>
      </c>
      <c r="F490" s="43" t="s">
        <v>621</v>
      </c>
      <c r="G490" s="80">
        <v>12.2</v>
      </c>
      <c r="H490" s="80">
        <v>11.5</v>
      </c>
      <c r="I490" s="80">
        <v>11.5</v>
      </c>
    </row>
    <row r="491" spans="1:9" ht="15" customHeight="1">
      <c r="A491" s="46" t="s">
        <v>631</v>
      </c>
      <c r="B491" s="43" t="s">
        <v>83</v>
      </c>
      <c r="C491" s="43" t="s">
        <v>541</v>
      </c>
      <c r="D491" s="43" t="s">
        <v>529</v>
      </c>
      <c r="E491" s="43" t="s">
        <v>117</v>
      </c>
      <c r="F491" s="43" t="s">
        <v>632</v>
      </c>
      <c r="G491" s="80">
        <f>G492</f>
        <v>569.2</v>
      </c>
      <c r="H491" s="80">
        <f>H492</f>
        <v>550.7</v>
      </c>
      <c r="I491" s="80">
        <f>I492</f>
        <v>570.6</v>
      </c>
    </row>
    <row r="492" spans="1:9" ht="15" customHeight="1">
      <c r="A492" s="46" t="s">
        <v>630</v>
      </c>
      <c r="B492" s="43" t="s">
        <v>83</v>
      </c>
      <c r="C492" s="43" t="s">
        <v>541</v>
      </c>
      <c r="D492" s="43" t="s">
        <v>529</v>
      </c>
      <c r="E492" s="43" t="s">
        <v>117</v>
      </c>
      <c r="F492" s="43" t="s">
        <v>633</v>
      </c>
      <c r="G492" s="80">
        <v>569.2</v>
      </c>
      <c r="H492" s="80">
        <v>550.7</v>
      </c>
      <c r="I492" s="80">
        <v>570.6</v>
      </c>
    </row>
    <row r="493" spans="1:9" ht="30" customHeight="1">
      <c r="A493" s="46" t="s">
        <v>187</v>
      </c>
      <c r="B493" s="43" t="s">
        <v>83</v>
      </c>
      <c r="C493" s="43" t="s">
        <v>541</v>
      </c>
      <c r="D493" s="43" t="s">
        <v>529</v>
      </c>
      <c r="E493" s="43" t="s">
        <v>724</v>
      </c>
      <c r="F493" s="43"/>
      <c r="G493" s="81">
        <f>SUM(G494+G498+G502)</f>
        <v>510</v>
      </c>
      <c r="H493" s="81">
        <f>SUM(H494+H498+H502)</f>
        <v>410</v>
      </c>
      <c r="I493" s="81">
        <f>SUM(I494+I498+I502)</f>
        <v>410</v>
      </c>
    </row>
    <row r="494" spans="1:9" ht="30" customHeight="1">
      <c r="A494" s="76" t="s">
        <v>426</v>
      </c>
      <c r="B494" s="43" t="s">
        <v>83</v>
      </c>
      <c r="C494" s="43" t="s">
        <v>541</v>
      </c>
      <c r="D494" s="43" t="s">
        <v>529</v>
      </c>
      <c r="E494" s="43" t="s">
        <v>725</v>
      </c>
      <c r="F494" s="43"/>
      <c r="G494" s="81">
        <f aca="true" t="shared" si="79" ref="G494:I496">SUM(G495)</f>
        <v>150</v>
      </c>
      <c r="H494" s="81">
        <f t="shared" si="79"/>
        <v>150</v>
      </c>
      <c r="I494" s="81">
        <f t="shared" si="79"/>
        <v>150</v>
      </c>
    </row>
    <row r="495" spans="1:9" ht="15" customHeight="1">
      <c r="A495" s="76" t="s">
        <v>76</v>
      </c>
      <c r="B495" s="43" t="s">
        <v>83</v>
      </c>
      <c r="C495" s="43" t="s">
        <v>541</v>
      </c>
      <c r="D495" s="43" t="s">
        <v>529</v>
      </c>
      <c r="E495" s="43" t="s">
        <v>427</v>
      </c>
      <c r="F495" s="43"/>
      <c r="G495" s="81">
        <f t="shared" si="79"/>
        <v>150</v>
      </c>
      <c r="H495" s="81">
        <f t="shared" si="79"/>
        <v>150</v>
      </c>
      <c r="I495" s="81">
        <f t="shared" si="79"/>
        <v>150</v>
      </c>
    </row>
    <row r="496" spans="1:9" ht="15" customHeight="1">
      <c r="A496" s="76" t="s">
        <v>587</v>
      </c>
      <c r="B496" s="43" t="s">
        <v>83</v>
      </c>
      <c r="C496" s="43" t="s">
        <v>541</v>
      </c>
      <c r="D496" s="43" t="s">
        <v>529</v>
      </c>
      <c r="E496" s="43" t="s">
        <v>427</v>
      </c>
      <c r="F496" s="43" t="s">
        <v>601</v>
      </c>
      <c r="G496" s="81">
        <f t="shared" si="79"/>
        <v>150</v>
      </c>
      <c r="H496" s="81">
        <f t="shared" si="79"/>
        <v>150</v>
      </c>
      <c r="I496" s="81">
        <f t="shared" si="79"/>
        <v>150</v>
      </c>
    </row>
    <row r="497" spans="1:9" ht="30" customHeight="1">
      <c r="A497" s="76" t="s">
        <v>634</v>
      </c>
      <c r="B497" s="43" t="s">
        <v>83</v>
      </c>
      <c r="C497" s="43" t="s">
        <v>541</v>
      </c>
      <c r="D497" s="43" t="s">
        <v>529</v>
      </c>
      <c r="E497" s="43" t="s">
        <v>427</v>
      </c>
      <c r="F497" s="43" t="s">
        <v>583</v>
      </c>
      <c r="G497" s="81">
        <v>150</v>
      </c>
      <c r="H497" s="81">
        <v>150</v>
      </c>
      <c r="I497" s="81">
        <v>150</v>
      </c>
    </row>
    <row r="498" spans="1:9" ht="30" customHeight="1">
      <c r="A498" s="76" t="s">
        <v>428</v>
      </c>
      <c r="B498" s="43" t="s">
        <v>83</v>
      </c>
      <c r="C498" s="43" t="s">
        <v>541</v>
      </c>
      <c r="D498" s="43" t="s">
        <v>529</v>
      </c>
      <c r="E498" s="43" t="s">
        <v>726</v>
      </c>
      <c r="F498" s="43"/>
      <c r="G498" s="81">
        <f aca="true" t="shared" si="80" ref="G498:I500">SUM(G499)</f>
        <v>150</v>
      </c>
      <c r="H498" s="81">
        <f t="shared" si="80"/>
        <v>150</v>
      </c>
      <c r="I498" s="81">
        <f t="shared" si="80"/>
        <v>150</v>
      </c>
    </row>
    <row r="499" spans="1:9" ht="15" customHeight="1">
      <c r="A499" s="76" t="s">
        <v>76</v>
      </c>
      <c r="B499" s="43" t="s">
        <v>83</v>
      </c>
      <c r="C499" s="43" t="s">
        <v>541</v>
      </c>
      <c r="D499" s="43" t="s">
        <v>529</v>
      </c>
      <c r="E499" s="43" t="s">
        <v>429</v>
      </c>
      <c r="F499" s="43"/>
      <c r="G499" s="81">
        <f t="shared" si="80"/>
        <v>150</v>
      </c>
      <c r="H499" s="81">
        <f t="shared" si="80"/>
        <v>150</v>
      </c>
      <c r="I499" s="81">
        <f t="shared" si="80"/>
        <v>150</v>
      </c>
    </row>
    <row r="500" spans="1:9" ht="15" customHeight="1">
      <c r="A500" s="76" t="s">
        <v>587</v>
      </c>
      <c r="B500" s="43" t="s">
        <v>83</v>
      </c>
      <c r="C500" s="43" t="s">
        <v>541</v>
      </c>
      <c r="D500" s="43" t="s">
        <v>529</v>
      </c>
      <c r="E500" s="43" t="s">
        <v>429</v>
      </c>
      <c r="F500" s="43" t="s">
        <v>601</v>
      </c>
      <c r="G500" s="81">
        <f t="shared" si="80"/>
        <v>150</v>
      </c>
      <c r="H500" s="81">
        <f t="shared" si="80"/>
        <v>150</v>
      </c>
      <c r="I500" s="81">
        <f t="shared" si="80"/>
        <v>150</v>
      </c>
    </row>
    <row r="501" spans="1:9" ht="30" customHeight="1">
      <c r="A501" s="76" t="s">
        <v>667</v>
      </c>
      <c r="B501" s="43" t="s">
        <v>83</v>
      </c>
      <c r="C501" s="43" t="s">
        <v>541</v>
      </c>
      <c r="D501" s="43" t="s">
        <v>529</v>
      </c>
      <c r="E501" s="43" t="s">
        <v>429</v>
      </c>
      <c r="F501" s="43" t="s">
        <v>583</v>
      </c>
      <c r="G501" s="81">
        <v>150</v>
      </c>
      <c r="H501" s="81">
        <v>150</v>
      </c>
      <c r="I501" s="81">
        <v>150</v>
      </c>
    </row>
    <row r="502" spans="1:9" ht="15" customHeight="1">
      <c r="A502" s="46" t="s">
        <v>430</v>
      </c>
      <c r="B502" s="43" t="s">
        <v>83</v>
      </c>
      <c r="C502" s="43" t="s">
        <v>541</v>
      </c>
      <c r="D502" s="43" t="s">
        <v>529</v>
      </c>
      <c r="E502" s="43" t="s">
        <v>727</v>
      </c>
      <c r="F502" s="43"/>
      <c r="G502" s="81">
        <f aca="true" t="shared" si="81" ref="G502:I504">G503</f>
        <v>210</v>
      </c>
      <c r="H502" s="81">
        <f t="shared" si="81"/>
        <v>110</v>
      </c>
      <c r="I502" s="81">
        <f t="shared" si="81"/>
        <v>110</v>
      </c>
    </row>
    <row r="503" spans="1:9" ht="15" customHeight="1">
      <c r="A503" s="76" t="s">
        <v>76</v>
      </c>
      <c r="B503" s="43" t="s">
        <v>83</v>
      </c>
      <c r="C503" s="43" t="s">
        <v>541</v>
      </c>
      <c r="D503" s="43" t="s">
        <v>529</v>
      </c>
      <c r="E503" s="43" t="s">
        <v>431</v>
      </c>
      <c r="F503" s="43"/>
      <c r="G503" s="81">
        <f t="shared" si="81"/>
        <v>210</v>
      </c>
      <c r="H503" s="81">
        <f t="shared" si="81"/>
        <v>110</v>
      </c>
      <c r="I503" s="81">
        <f t="shared" si="81"/>
        <v>110</v>
      </c>
    </row>
    <row r="504" spans="1:9" ht="15" customHeight="1">
      <c r="A504" s="46" t="s">
        <v>631</v>
      </c>
      <c r="B504" s="43" t="s">
        <v>83</v>
      </c>
      <c r="C504" s="43" t="s">
        <v>541</v>
      </c>
      <c r="D504" s="43" t="s">
        <v>529</v>
      </c>
      <c r="E504" s="43" t="s">
        <v>431</v>
      </c>
      <c r="F504" s="43" t="s">
        <v>632</v>
      </c>
      <c r="G504" s="81">
        <f t="shared" si="81"/>
        <v>210</v>
      </c>
      <c r="H504" s="81">
        <f t="shared" si="81"/>
        <v>110</v>
      </c>
      <c r="I504" s="81">
        <f t="shared" si="81"/>
        <v>110</v>
      </c>
    </row>
    <row r="505" spans="1:9" ht="15" customHeight="1">
      <c r="A505" s="46" t="s">
        <v>652</v>
      </c>
      <c r="B505" s="43" t="s">
        <v>83</v>
      </c>
      <c r="C505" s="43" t="s">
        <v>541</v>
      </c>
      <c r="D505" s="43" t="s">
        <v>529</v>
      </c>
      <c r="E505" s="43" t="s">
        <v>431</v>
      </c>
      <c r="F505" s="43" t="s">
        <v>635</v>
      </c>
      <c r="G505" s="81">
        <f>110+100</f>
        <v>210</v>
      </c>
      <c r="H505" s="81">
        <v>110</v>
      </c>
      <c r="I505" s="81">
        <v>110</v>
      </c>
    </row>
    <row r="506" spans="1:9" ht="30" customHeight="1">
      <c r="A506" s="46" t="s">
        <v>663</v>
      </c>
      <c r="B506" s="43" t="s">
        <v>83</v>
      </c>
      <c r="C506" s="43" t="s">
        <v>541</v>
      </c>
      <c r="D506" s="43" t="s">
        <v>529</v>
      </c>
      <c r="E506" s="43" t="s">
        <v>721</v>
      </c>
      <c r="F506" s="43"/>
      <c r="G506" s="81">
        <f aca="true" t="shared" si="82" ref="G506:I508">SUM(G507)</f>
        <v>2755.2</v>
      </c>
      <c r="H506" s="81">
        <f t="shared" si="82"/>
        <v>50</v>
      </c>
      <c r="I506" s="81">
        <f t="shared" si="82"/>
        <v>50</v>
      </c>
    </row>
    <row r="507" spans="1:9" ht="30" customHeight="1">
      <c r="A507" s="46" t="s">
        <v>118</v>
      </c>
      <c r="B507" s="43" t="s">
        <v>83</v>
      </c>
      <c r="C507" s="43" t="s">
        <v>541</v>
      </c>
      <c r="D507" s="43" t="s">
        <v>529</v>
      </c>
      <c r="E507" s="43" t="s">
        <v>729</v>
      </c>
      <c r="F507" s="43"/>
      <c r="G507" s="81">
        <f t="shared" si="82"/>
        <v>2755.2</v>
      </c>
      <c r="H507" s="81">
        <f t="shared" si="82"/>
        <v>50</v>
      </c>
      <c r="I507" s="81">
        <f t="shared" si="82"/>
        <v>50</v>
      </c>
    </row>
    <row r="508" spans="1:9" ht="15" customHeight="1">
      <c r="A508" s="46" t="s">
        <v>476</v>
      </c>
      <c r="B508" s="43" t="s">
        <v>83</v>
      </c>
      <c r="C508" s="43" t="s">
        <v>541</v>
      </c>
      <c r="D508" s="43" t="s">
        <v>529</v>
      </c>
      <c r="E508" s="43" t="s">
        <v>730</v>
      </c>
      <c r="F508" s="43"/>
      <c r="G508" s="81">
        <f t="shared" si="82"/>
        <v>2755.2</v>
      </c>
      <c r="H508" s="81">
        <f t="shared" si="82"/>
        <v>50</v>
      </c>
      <c r="I508" s="81">
        <f t="shared" si="82"/>
        <v>50</v>
      </c>
    </row>
    <row r="509" spans="1:9" ht="30" customHeight="1">
      <c r="A509" s="46" t="s">
        <v>159</v>
      </c>
      <c r="B509" s="43" t="s">
        <v>83</v>
      </c>
      <c r="C509" s="43" t="s">
        <v>541</v>
      </c>
      <c r="D509" s="43" t="s">
        <v>529</v>
      </c>
      <c r="E509" s="43" t="s">
        <v>318</v>
      </c>
      <c r="F509" s="43"/>
      <c r="G509" s="81">
        <f aca="true" t="shared" si="83" ref="G509:I510">G510</f>
        <v>2755.2</v>
      </c>
      <c r="H509" s="81">
        <f t="shared" si="83"/>
        <v>50</v>
      </c>
      <c r="I509" s="81">
        <f t="shared" si="83"/>
        <v>50</v>
      </c>
    </row>
    <row r="510" spans="1:9" ht="15" customHeight="1">
      <c r="A510" s="46" t="s">
        <v>631</v>
      </c>
      <c r="B510" s="43" t="s">
        <v>83</v>
      </c>
      <c r="C510" s="43" t="s">
        <v>541</v>
      </c>
      <c r="D510" s="43" t="s">
        <v>529</v>
      </c>
      <c r="E510" s="43" t="s">
        <v>318</v>
      </c>
      <c r="F510" s="43" t="s">
        <v>632</v>
      </c>
      <c r="G510" s="81">
        <f t="shared" si="83"/>
        <v>2755.2</v>
      </c>
      <c r="H510" s="81">
        <f t="shared" si="83"/>
        <v>50</v>
      </c>
      <c r="I510" s="81">
        <f t="shared" si="83"/>
        <v>50</v>
      </c>
    </row>
    <row r="511" spans="1:9" ht="15" customHeight="1">
      <c r="A511" s="46" t="s">
        <v>652</v>
      </c>
      <c r="B511" s="43" t="s">
        <v>83</v>
      </c>
      <c r="C511" s="43" t="s">
        <v>541</v>
      </c>
      <c r="D511" s="43" t="s">
        <v>529</v>
      </c>
      <c r="E511" s="43" t="s">
        <v>318</v>
      </c>
      <c r="F511" s="43" t="s">
        <v>635</v>
      </c>
      <c r="G511" s="81">
        <v>2755.2</v>
      </c>
      <c r="H511" s="81">
        <v>50</v>
      </c>
      <c r="I511" s="81">
        <v>50</v>
      </c>
    </row>
    <row r="512" spans="1:9" ht="15" customHeight="1">
      <c r="A512" s="76" t="s">
        <v>536</v>
      </c>
      <c r="B512" s="44" t="s">
        <v>83</v>
      </c>
      <c r="C512" s="44" t="s">
        <v>542</v>
      </c>
      <c r="D512" s="44"/>
      <c r="E512" s="44"/>
      <c r="F512" s="44"/>
      <c r="G512" s="77">
        <f>G513</f>
        <v>26621.5</v>
      </c>
      <c r="H512" s="77">
        <f>H513</f>
        <v>20380.6</v>
      </c>
      <c r="I512" s="77">
        <f>I513</f>
        <v>21451.3</v>
      </c>
    </row>
    <row r="513" spans="1:9" ht="15" customHeight="1">
      <c r="A513" s="76" t="s">
        <v>560</v>
      </c>
      <c r="B513" s="44" t="s">
        <v>83</v>
      </c>
      <c r="C513" s="44" t="s">
        <v>542</v>
      </c>
      <c r="D513" s="44" t="s">
        <v>525</v>
      </c>
      <c r="E513" s="43"/>
      <c r="F513" s="43"/>
      <c r="G513" s="77">
        <f>SUM(G514+G522+G549)</f>
        <v>26621.5</v>
      </c>
      <c r="H513" s="77">
        <f>SUM(H514+H522+H549)</f>
        <v>20380.6</v>
      </c>
      <c r="I513" s="77">
        <f>SUM(I514+I522+I549)</f>
        <v>21451.3</v>
      </c>
    </row>
    <row r="514" spans="1:9" ht="15" customHeight="1">
      <c r="A514" s="46" t="s">
        <v>577</v>
      </c>
      <c r="B514" s="44" t="s">
        <v>83</v>
      </c>
      <c r="C514" s="43" t="s">
        <v>542</v>
      </c>
      <c r="D514" s="43" t="s">
        <v>525</v>
      </c>
      <c r="E514" s="43" t="s">
        <v>694</v>
      </c>
      <c r="F514" s="43"/>
      <c r="G514" s="81">
        <f>SUM(G515)</f>
        <v>2451.6</v>
      </c>
      <c r="H514" s="81">
        <f>SUM(H515)</f>
        <v>4700</v>
      </c>
      <c r="I514" s="81">
        <f>SUM(I515)</f>
        <v>4600</v>
      </c>
    </row>
    <row r="515" spans="1:9" ht="15" customHeight="1">
      <c r="A515" s="46" t="s">
        <v>60</v>
      </c>
      <c r="B515" s="44" t="s">
        <v>83</v>
      </c>
      <c r="C515" s="43" t="s">
        <v>542</v>
      </c>
      <c r="D515" s="43" t="s">
        <v>525</v>
      </c>
      <c r="E515" s="43" t="s">
        <v>61</v>
      </c>
      <c r="F515" s="44"/>
      <c r="G515" s="81">
        <f>SUM(G517+G520)</f>
        <v>2451.6</v>
      </c>
      <c r="H515" s="81">
        <f>SUM(H517+H520)</f>
        <v>4700</v>
      </c>
      <c r="I515" s="81">
        <f>SUM(I517+I520)</f>
        <v>4600</v>
      </c>
    </row>
    <row r="516" spans="1:9" ht="30" customHeight="1">
      <c r="A516" s="46" t="s">
        <v>119</v>
      </c>
      <c r="B516" s="44" t="s">
        <v>83</v>
      </c>
      <c r="C516" s="43" t="s">
        <v>542</v>
      </c>
      <c r="D516" s="43" t="s">
        <v>525</v>
      </c>
      <c r="E516" s="43" t="s">
        <v>434</v>
      </c>
      <c r="F516" s="44"/>
      <c r="G516" s="81">
        <f aca="true" t="shared" si="84" ref="G516:I517">SUM(G517)</f>
        <v>2231</v>
      </c>
      <c r="H516" s="81">
        <f t="shared" si="84"/>
        <v>1000</v>
      </c>
      <c r="I516" s="81">
        <f t="shared" si="84"/>
        <v>900</v>
      </c>
    </row>
    <row r="517" spans="1:9" ht="15" customHeight="1">
      <c r="A517" s="76" t="s">
        <v>587</v>
      </c>
      <c r="B517" s="44" t="s">
        <v>83</v>
      </c>
      <c r="C517" s="43" t="s">
        <v>542</v>
      </c>
      <c r="D517" s="43" t="s">
        <v>525</v>
      </c>
      <c r="E517" s="43" t="s">
        <v>434</v>
      </c>
      <c r="F517" s="44" t="s">
        <v>601</v>
      </c>
      <c r="G517" s="81">
        <f t="shared" si="84"/>
        <v>2231</v>
      </c>
      <c r="H517" s="81">
        <f t="shared" si="84"/>
        <v>1000</v>
      </c>
      <c r="I517" s="81">
        <f t="shared" si="84"/>
        <v>900</v>
      </c>
    </row>
    <row r="518" spans="1:9" ht="15" customHeight="1">
      <c r="A518" s="76" t="s">
        <v>602</v>
      </c>
      <c r="B518" s="44" t="s">
        <v>83</v>
      </c>
      <c r="C518" s="43" t="s">
        <v>542</v>
      </c>
      <c r="D518" s="43" t="s">
        <v>525</v>
      </c>
      <c r="E518" s="43" t="s">
        <v>434</v>
      </c>
      <c r="F518" s="43" t="s">
        <v>603</v>
      </c>
      <c r="G518" s="81">
        <v>2231</v>
      </c>
      <c r="H518" s="81">
        <v>1000</v>
      </c>
      <c r="I518" s="81">
        <v>900</v>
      </c>
    </row>
    <row r="519" spans="1:9" ht="15" customHeight="1">
      <c r="A519" s="76" t="s">
        <v>682</v>
      </c>
      <c r="B519" s="44" t="s">
        <v>83</v>
      </c>
      <c r="C519" s="43" t="s">
        <v>542</v>
      </c>
      <c r="D519" s="43" t="s">
        <v>525</v>
      </c>
      <c r="E519" s="43" t="s">
        <v>62</v>
      </c>
      <c r="F519" s="43"/>
      <c r="G519" s="81">
        <f>SUM(G521)</f>
        <v>220.6</v>
      </c>
      <c r="H519" s="81">
        <f>SUM(H521)</f>
        <v>3700</v>
      </c>
      <c r="I519" s="81">
        <f>SUM(I521)</f>
        <v>3700</v>
      </c>
    </row>
    <row r="520" spans="1:9" ht="15" customHeight="1">
      <c r="A520" s="76" t="s">
        <v>587</v>
      </c>
      <c r="B520" s="44" t="s">
        <v>83</v>
      </c>
      <c r="C520" s="43" t="s">
        <v>542</v>
      </c>
      <c r="D520" s="43" t="s">
        <v>525</v>
      </c>
      <c r="E520" s="43" t="s">
        <v>62</v>
      </c>
      <c r="F520" s="43" t="s">
        <v>601</v>
      </c>
      <c r="G520" s="81">
        <f>SUM(G521)</f>
        <v>220.6</v>
      </c>
      <c r="H520" s="81">
        <f>SUM(H521)</f>
        <v>3700</v>
      </c>
      <c r="I520" s="81">
        <f>SUM(I521)</f>
        <v>3700</v>
      </c>
    </row>
    <row r="521" spans="1:9" ht="15" customHeight="1">
      <c r="A521" s="76" t="s">
        <v>602</v>
      </c>
      <c r="B521" s="44" t="s">
        <v>83</v>
      </c>
      <c r="C521" s="43" t="s">
        <v>542</v>
      </c>
      <c r="D521" s="43" t="s">
        <v>525</v>
      </c>
      <c r="E521" s="43" t="s">
        <v>62</v>
      </c>
      <c r="F521" s="43" t="s">
        <v>603</v>
      </c>
      <c r="G521" s="81">
        <v>220.6</v>
      </c>
      <c r="H521" s="81">
        <v>3700</v>
      </c>
      <c r="I521" s="81">
        <v>3700</v>
      </c>
    </row>
    <row r="522" spans="1:9" ht="45">
      <c r="A522" s="46" t="s">
        <v>204</v>
      </c>
      <c r="B522" s="43" t="s">
        <v>83</v>
      </c>
      <c r="C522" s="43" t="s">
        <v>542</v>
      </c>
      <c r="D522" s="43" t="s">
        <v>525</v>
      </c>
      <c r="E522" s="43" t="s">
        <v>722</v>
      </c>
      <c r="F522" s="43"/>
      <c r="G522" s="80">
        <f>SUM(G523)</f>
        <v>24138.600000000002</v>
      </c>
      <c r="H522" s="80">
        <f>SUM(H523)</f>
        <v>15649.3</v>
      </c>
      <c r="I522" s="80">
        <f>SUM(I523)</f>
        <v>16820</v>
      </c>
    </row>
    <row r="523" spans="1:9" ht="30" customHeight="1">
      <c r="A523" s="46" t="s">
        <v>206</v>
      </c>
      <c r="B523" s="43" t="s">
        <v>83</v>
      </c>
      <c r="C523" s="43" t="s">
        <v>542</v>
      </c>
      <c r="D523" s="43" t="s">
        <v>525</v>
      </c>
      <c r="E523" s="43" t="s">
        <v>731</v>
      </c>
      <c r="F523" s="43"/>
      <c r="G523" s="80">
        <f>SUM(G524+G531+G535+G542)</f>
        <v>24138.600000000002</v>
      </c>
      <c r="H523" s="80">
        <f>SUM(H524+H531+H535)</f>
        <v>15649.3</v>
      </c>
      <c r="I523" s="80">
        <f>SUM(I524+I531+I535)</f>
        <v>16820</v>
      </c>
    </row>
    <row r="524" spans="1:9" ht="30" customHeight="1">
      <c r="A524" s="76" t="s">
        <v>419</v>
      </c>
      <c r="B524" s="43" t="s">
        <v>83</v>
      </c>
      <c r="C524" s="43" t="s">
        <v>542</v>
      </c>
      <c r="D524" s="43" t="s">
        <v>525</v>
      </c>
      <c r="E524" s="43" t="s">
        <v>420</v>
      </c>
      <c r="F524" s="43"/>
      <c r="G524" s="80">
        <f>SUM(G525+G528)</f>
        <v>19104.8</v>
      </c>
      <c r="H524" s="80">
        <f>SUM(H525+H528)</f>
        <v>15204.3</v>
      </c>
      <c r="I524" s="80">
        <f>SUM(I525+I528)</f>
        <v>16025</v>
      </c>
    </row>
    <row r="525" spans="1:9" ht="30" customHeight="1">
      <c r="A525" s="76" t="s">
        <v>0</v>
      </c>
      <c r="B525" s="43" t="s">
        <v>83</v>
      </c>
      <c r="C525" s="43" t="s">
        <v>542</v>
      </c>
      <c r="D525" s="43" t="s">
        <v>525</v>
      </c>
      <c r="E525" s="43" t="s">
        <v>1</v>
      </c>
      <c r="F525" s="44"/>
      <c r="G525" s="80">
        <f aca="true" t="shared" si="85" ref="G525:I526">SUM(G526)</f>
        <v>16572.3</v>
      </c>
      <c r="H525" s="80">
        <f t="shared" si="85"/>
        <v>15204.3</v>
      </c>
      <c r="I525" s="80">
        <f t="shared" si="85"/>
        <v>16025</v>
      </c>
    </row>
    <row r="526" spans="1:9" ht="15" customHeight="1">
      <c r="A526" s="76" t="s">
        <v>587</v>
      </c>
      <c r="B526" s="43" t="s">
        <v>83</v>
      </c>
      <c r="C526" s="43" t="s">
        <v>542</v>
      </c>
      <c r="D526" s="43" t="s">
        <v>525</v>
      </c>
      <c r="E526" s="43" t="s">
        <v>1</v>
      </c>
      <c r="F526" s="44" t="s">
        <v>601</v>
      </c>
      <c r="G526" s="80">
        <f t="shared" si="85"/>
        <v>16572.3</v>
      </c>
      <c r="H526" s="80">
        <f t="shared" si="85"/>
        <v>15204.3</v>
      </c>
      <c r="I526" s="80">
        <f t="shared" si="85"/>
        <v>16025</v>
      </c>
    </row>
    <row r="527" spans="1:9" ht="15" customHeight="1">
      <c r="A527" s="46" t="s">
        <v>602</v>
      </c>
      <c r="B527" s="44" t="s">
        <v>83</v>
      </c>
      <c r="C527" s="43" t="s">
        <v>542</v>
      </c>
      <c r="D527" s="43" t="s">
        <v>525</v>
      </c>
      <c r="E527" s="43" t="s">
        <v>1</v>
      </c>
      <c r="F527" s="44" t="s">
        <v>603</v>
      </c>
      <c r="G527" s="80">
        <v>16572.3</v>
      </c>
      <c r="H527" s="80">
        <v>15204.3</v>
      </c>
      <c r="I527" s="80">
        <v>16025</v>
      </c>
    </row>
    <row r="528" spans="1:9" ht="30">
      <c r="A528" s="46" t="s">
        <v>340</v>
      </c>
      <c r="B528" s="44" t="s">
        <v>83</v>
      </c>
      <c r="C528" s="43" t="s">
        <v>542</v>
      </c>
      <c r="D528" s="43" t="s">
        <v>525</v>
      </c>
      <c r="E528" s="43" t="s">
        <v>339</v>
      </c>
      <c r="F528" s="44"/>
      <c r="G528" s="80">
        <f aca="true" t="shared" si="86" ref="G528:I529">G529</f>
        <v>2532.5</v>
      </c>
      <c r="H528" s="80">
        <f t="shared" si="86"/>
        <v>0</v>
      </c>
      <c r="I528" s="80">
        <f t="shared" si="86"/>
        <v>0</v>
      </c>
    </row>
    <row r="529" spans="1:9" ht="15" customHeight="1">
      <c r="A529" s="76" t="s">
        <v>587</v>
      </c>
      <c r="B529" s="44" t="s">
        <v>83</v>
      </c>
      <c r="C529" s="43" t="s">
        <v>542</v>
      </c>
      <c r="D529" s="43" t="s">
        <v>525</v>
      </c>
      <c r="E529" s="43" t="s">
        <v>339</v>
      </c>
      <c r="F529" s="44" t="s">
        <v>601</v>
      </c>
      <c r="G529" s="80">
        <f t="shared" si="86"/>
        <v>2532.5</v>
      </c>
      <c r="H529" s="80">
        <f t="shared" si="86"/>
        <v>0</v>
      </c>
      <c r="I529" s="80">
        <f t="shared" si="86"/>
        <v>0</v>
      </c>
    </row>
    <row r="530" spans="1:9" ht="15" customHeight="1">
      <c r="A530" s="46" t="s">
        <v>602</v>
      </c>
      <c r="B530" s="44" t="s">
        <v>83</v>
      </c>
      <c r="C530" s="43" t="s">
        <v>542</v>
      </c>
      <c r="D530" s="43" t="s">
        <v>525</v>
      </c>
      <c r="E530" s="43" t="s">
        <v>339</v>
      </c>
      <c r="F530" s="44" t="s">
        <v>603</v>
      </c>
      <c r="G530" s="80">
        <v>2532.5</v>
      </c>
      <c r="H530" s="80"/>
      <c r="I530" s="80"/>
    </row>
    <row r="531" spans="1:9" ht="30" customHeight="1">
      <c r="A531" s="46" t="s">
        <v>394</v>
      </c>
      <c r="B531" s="44" t="s">
        <v>83</v>
      </c>
      <c r="C531" s="43" t="s">
        <v>542</v>
      </c>
      <c r="D531" s="43" t="s">
        <v>525</v>
      </c>
      <c r="E531" s="43" t="s">
        <v>422</v>
      </c>
      <c r="F531" s="44"/>
      <c r="G531" s="80">
        <f aca="true" t="shared" si="87" ref="G531:I533">G532</f>
        <v>245</v>
      </c>
      <c r="H531" s="80">
        <f t="shared" si="87"/>
        <v>245</v>
      </c>
      <c r="I531" s="80">
        <f t="shared" si="87"/>
        <v>245</v>
      </c>
    </row>
    <row r="532" spans="1:9" ht="15" customHeight="1">
      <c r="A532" s="46" t="s">
        <v>76</v>
      </c>
      <c r="B532" s="44" t="s">
        <v>83</v>
      </c>
      <c r="C532" s="43" t="s">
        <v>542</v>
      </c>
      <c r="D532" s="43" t="s">
        <v>525</v>
      </c>
      <c r="E532" s="43" t="s">
        <v>423</v>
      </c>
      <c r="F532" s="44"/>
      <c r="G532" s="80">
        <f t="shared" si="87"/>
        <v>245</v>
      </c>
      <c r="H532" s="80">
        <f t="shared" si="87"/>
        <v>245</v>
      </c>
      <c r="I532" s="80">
        <f t="shared" si="87"/>
        <v>245</v>
      </c>
    </row>
    <row r="533" spans="1:9" ht="15" customHeight="1">
      <c r="A533" s="76" t="s">
        <v>587</v>
      </c>
      <c r="B533" s="44" t="s">
        <v>83</v>
      </c>
      <c r="C533" s="43" t="s">
        <v>542</v>
      </c>
      <c r="D533" s="43" t="s">
        <v>525</v>
      </c>
      <c r="E533" s="43" t="s">
        <v>423</v>
      </c>
      <c r="F533" s="44" t="s">
        <v>601</v>
      </c>
      <c r="G533" s="80">
        <f t="shared" si="87"/>
        <v>245</v>
      </c>
      <c r="H533" s="80">
        <f t="shared" si="87"/>
        <v>245</v>
      </c>
      <c r="I533" s="80">
        <f t="shared" si="87"/>
        <v>245</v>
      </c>
    </row>
    <row r="534" spans="1:9" ht="15" customHeight="1">
      <c r="A534" s="46" t="s">
        <v>602</v>
      </c>
      <c r="B534" s="44" t="s">
        <v>83</v>
      </c>
      <c r="C534" s="43" t="s">
        <v>542</v>
      </c>
      <c r="D534" s="43" t="s">
        <v>525</v>
      </c>
      <c r="E534" s="43" t="s">
        <v>423</v>
      </c>
      <c r="F534" s="44" t="s">
        <v>603</v>
      </c>
      <c r="G534" s="80">
        <v>245</v>
      </c>
      <c r="H534" s="80">
        <v>245</v>
      </c>
      <c r="I534" s="80">
        <v>245</v>
      </c>
    </row>
    <row r="535" spans="1:9" ht="15" customHeight="1">
      <c r="A535" s="46" t="s">
        <v>403</v>
      </c>
      <c r="B535" s="44" t="s">
        <v>83</v>
      </c>
      <c r="C535" s="43" t="s">
        <v>542</v>
      </c>
      <c r="D535" s="43" t="s">
        <v>525</v>
      </c>
      <c r="E535" s="43" t="s">
        <v>572</v>
      </c>
      <c r="F535" s="44"/>
      <c r="G535" s="80">
        <f>G539+G536</f>
        <v>2503.4</v>
      </c>
      <c r="H535" s="80">
        <f>H539+H536</f>
        <v>200</v>
      </c>
      <c r="I535" s="80">
        <f>I539+I536</f>
        <v>550</v>
      </c>
    </row>
    <row r="536" spans="1:9" ht="30">
      <c r="A536" s="46" t="s">
        <v>328</v>
      </c>
      <c r="B536" s="44" t="s">
        <v>83</v>
      </c>
      <c r="C536" s="43" t="s">
        <v>542</v>
      </c>
      <c r="D536" s="43" t="s">
        <v>525</v>
      </c>
      <c r="E536" s="43" t="s">
        <v>327</v>
      </c>
      <c r="F536" s="44"/>
      <c r="G536" s="80">
        <f aca="true" t="shared" si="88" ref="G536:I537">G537</f>
        <v>100</v>
      </c>
      <c r="H536" s="80">
        <f t="shared" si="88"/>
        <v>0</v>
      </c>
      <c r="I536" s="80">
        <f t="shared" si="88"/>
        <v>0</v>
      </c>
    </row>
    <row r="537" spans="1:9" ht="15" customHeight="1">
      <c r="A537" s="76" t="s">
        <v>587</v>
      </c>
      <c r="B537" s="44" t="s">
        <v>83</v>
      </c>
      <c r="C537" s="43" t="s">
        <v>542</v>
      </c>
      <c r="D537" s="43" t="s">
        <v>525</v>
      </c>
      <c r="E537" s="43" t="s">
        <v>327</v>
      </c>
      <c r="F537" s="44" t="s">
        <v>601</v>
      </c>
      <c r="G537" s="80">
        <f t="shared" si="88"/>
        <v>100</v>
      </c>
      <c r="H537" s="80">
        <f t="shared" si="88"/>
        <v>0</v>
      </c>
      <c r="I537" s="80">
        <f t="shared" si="88"/>
        <v>0</v>
      </c>
    </row>
    <row r="538" spans="1:9" ht="15" customHeight="1">
      <c r="A538" s="46" t="s">
        <v>602</v>
      </c>
      <c r="B538" s="44" t="s">
        <v>83</v>
      </c>
      <c r="C538" s="43" t="s">
        <v>542</v>
      </c>
      <c r="D538" s="43" t="s">
        <v>525</v>
      </c>
      <c r="E538" s="43" t="s">
        <v>327</v>
      </c>
      <c r="F538" s="44" t="s">
        <v>603</v>
      </c>
      <c r="G538" s="80">
        <f>50+50</f>
        <v>100</v>
      </c>
      <c r="H538" s="80">
        <v>0</v>
      </c>
      <c r="I538" s="80">
        <v>0</v>
      </c>
    </row>
    <row r="539" spans="1:9" ht="15" customHeight="1">
      <c r="A539" s="46" t="s">
        <v>76</v>
      </c>
      <c r="B539" s="44" t="s">
        <v>83</v>
      </c>
      <c r="C539" s="43" t="s">
        <v>542</v>
      </c>
      <c r="D539" s="43" t="s">
        <v>525</v>
      </c>
      <c r="E539" s="43" t="s">
        <v>573</v>
      </c>
      <c r="F539" s="44"/>
      <c r="G539" s="80">
        <f aca="true" t="shared" si="89" ref="G539:I540">G540</f>
        <v>2403.4</v>
      </c>
      <c r="H539" s="80">
        <f t="shared" si="89"/>
        <v>200</v>
      </c>
      <c r="I539" s="80">
        <f t="shared" si="89"/>
        <v>550</v>
      </c>
    </row>
    <row r="540" spans="1:9" ht="15" customHeight="1">
      <c r="A540" s="76" t="s">
        <v>587</v>
      </c>
      <c r="B540" s="44" t="s">
        <v>83</v>
      </c>
      <c r="C540" s="43" t="s">
        <v>542</v>
      </c>
      <c r="D540" s="43" t="s">
        <v>525</v>
      </c>
      <c r="E540" s="43" t="s">
        <v>573</v>
      </c>
      <c r="F540" s="44" t="s">
        <v>601</v>
      </c>
      <c r="G540" s="80">
        <f t="shared" si="89"/>
        <v>2403.4</v>
      </c>
      <c r="H540" s="80">
        <f t="shared" si="89"/>
        <v>200</v>
      </c>
      <c r="I540" s="80">
        <f t="shared" si="89"/>
        <v>550</v>
      </c>
    </row>
    <row r="541" spans="1:9" ht="15" customHeight="1">
      <c r="A541" s="46" t="s">
        <v>602</v>
      </c>
      <c r="B541" s="44" t="s">
        <v>83</v>
      </c>
      <c r="C541" s="43" t="s">
        <v>542</v>
      </c>
      <c r="D541" s="43" t="s">
        <v>525</v>
      </c>
      <c r="E541" s="43" t="s">
        <v>573</v>
      </c>
      <c r="F541" s="44" t="s">
        <v>603</v>
      </c>
      <c r="G541" s="80">
        <v>2403.4</v>
      </c>
      <c r="H541" s="80">
        <v>200</v>
      </c>
      <c r="I541" s="80">
        <v>550</v>
      </c>
    </row>
    <row r="542" spans="1:9" ht="30">
      <c r="A542" s="46" t="s">
        <v>269</v>
      </c>
      <c r="B542" s="44" t="s">
        <v>83</v>
      </c>
      <c r="C542" s="43" t="s">
        <v>542</v>
      </c>
      <c r="D542" s="43" t="s">
        <v>525</v>
      </c>
      <c r="E542" s="43" t="s">
        <v>270</v>
      </c>
      <c r="F542" s="44"/>
      <c r="G542" s="80">
        <f>G543+G546</f>
        <v>2285.4</v>
      </c>
      <c r="H542" s="80">
        <f aca="true" t="shared" si="90" ref="H542:I544">H543</f>
        <v>0</v>
      </c>
      <c r="I542" s="80">
        <f t="shared" si="90"/>
        <v>0</v>
      </c>
    </row>
    <row r="543" spans="1:9" ht="15" customHeight="1">
      <c r="A543" s="46" t="s">
        <v>266</v>
      </c>
      <c r="B543" s="44" t="s">
        <v>83</v>
      </c>
      <c r="C543" s="43" t="s">
        <v>542</v>
      </c>
      <c r="D543" s="43" t="s">
        <v>525</v>
      </c>
      <c r="E543" s="43" t="s">
        <v>271</v>
      </c>
      <c r="F543" s="44"/>
      <c r="G543" s="80">
        <f>G544</f>
        <v>2171.1</v>
      </c>
      <c r="H543" s="80">
        <f t="shared" si="90"/>
        <v>0</v>
      </c>
      <c r="I543" s="80">
        <f t="shared" si="90"/>
        <v>0</v>
      </c>
    </row>
    <row r="544" spans="1:9" ht="15" customHeight="1">
      <c r="A544" s="76" t="s">
        <v>587</v>
      </c>
      <c r="B544" s="44" t="s">
        <v>83</v>
      </c>
      <c r="C544" s="43" t="s">
        <v>542</v>
      </c>
      <c r="D544" s="43" t="s">
        <v>525</v>
      </c>
      <c r="E544" s="43" t="s">
        <v>271</v>
      </c>
      <c r="F544" s="44" t="s">
        <v>601</v>
      </c>
      <c r="G544" s="80">
        <f>G545</f>
        <v>2171.1</v>
      </c>
      <c r="H544" s="80">
        <f t="shared" si="90"/>
        <v>0</v>
      </c>
      <c r="I544" s="80">
        <f t="shared" si="90"/>
        <v>0</v>
      </c>
    </row>
    <row r="545" spans="1:9" ht="15" customHeight="1">
      <c r="A545" s="46" t="s">
        <v>602</v>
      </c>
      <c r="B545" s="44" t="s">
        <v>83</v>
      </c>
      <c r="C545" s="43" t="s">
        <v>542</v>
      </c>
      <c r="D545" s="43" t="s">
        <v>525</v>
      </c>
      <c r="E545" s="43" t="s">
        <v>271</v>
      </c>
      <c r="F545" s="44" t="s">
        <v>603</v>
      </c>
      <c r="G545" s="80">
        <v>2171.1</v>
      </c>
      <c r="H545" s="80">
        <v>0</v>
      </c>
      <c r="I545" s="80">
        <v>0</v>
      </c>
    </row>
    <row r="546" spans="1:9" ht="15" customHeight="1">
      <c r="A546" s="46" t="s">
        <v>267</v>
      </c>
      <c r="B546" s="44" t="s">
        <v>83</v>
      </c>
      <c r="C546" s="43" t="s">
        <v>542</v>
      </c>
      <c r="D546" s="43" t="s">
        <v>525</v>
      </c>
      <c r="E546" s="43" t="s">
        <v>272</v>
      </c>
      <c r="F546" s="44"/>
      <c r="G546" s="80">
        <f aca="true" t="shared" si="91" ref="G546:I547">G547</f>
        <v>114.3</v>
      </c>
      <c r="H546" s="80">
        <f t="shared" si="91"/>
        <v>0</v>
      </c>
      <c r="I546" s="80">
        <f t="shared" si="91"/>
        <v>0</v>
      </c>
    </row>
    <row r="547" spans="1:9" ht="15" customHeight="1">
      <c r="A547" s="76" t="s">
        <v>587</v>
      </c>
      <c r="B547" s="44" t="s">
        <v>83</v>
      </c>
      <c r="C547" s="43" t="s">
        <v>542</v>
      </c>
      <c r="D547" s="43" t="s">
        <v>525</v>
      </c>
      <c r="E547" s="43" t="s">
        <v>272</v>
      </c>
      <c r="F547" s="44" t="s">
        <v>601</v>
      </c>
      <c r="G547" s="80">
        <f t="shared" si="91"/>
        <v>114.3</v>
      </c>
      <c r="H547" s="80">
        <f t="shared" si="91"/>
        <v>0</v>
      </c>
      <c r="I547" s="80">
        <f t="shared" si="91"/>
        <v>0</v>
      </c>
    </row>
    <row r="548" spans="1:9" ht="15" customHeight="1">
      <c r="A548" s="46" t="s">
        <v>602</v>
      </c>
      <c r="B548" s="44" t="s">
        <v>83</v>
      </c>
      <c r="C548" s="43" t="s">
        <v>542</v>
      </c>
      <c r="D548" s="43" t="s">
        <v>525</v>
      </c>
      <c r="E548" s="43" t="s">
        <v>272</v>
      </c>
      <c r="F548" s="44" t="s">
        <v>603</v>
      </c>
      <c r="G548" s="80">
        <v>114.3</v>
      </c>
      <c r="H548" s="80">
        <v>0</v>
      </c>
      <c r="I548" s="80">
        <v>0</v>
      </c>
    </row>
    <row r="549" spans="1:9" ht="45">
      <c r="A549" s="46" t="s">
        <v>179</v>
      </c>
      <c r="B549" s="43" t="s">
        <v>83</v>
      </c>
      <c r="C549" s="43" t="s">
        <v>542</v>
      </c>
      <c r="D549" s="43" t="s">
        <v>525</v>
      </c>
      <c r="E549" s="43" t="s">
        <v>29</v>
      </c>
      <c r="F549" s="43"/>
      <c r="G549" s="81">
        <f aca="true" t="shared" si="92" ref="G549:I550">SUM(G550)</f>
        <v>31.3</v>
      </c>
      <c r="H549" s="81">
        <f t="shared" si="92"/>
        <v>31.3</v>
      </c>
      <c r="I549" s="81">
        <f t="shared" si="92"/>
        <v>31.3</v>
      </c>
    </row>
    <row r="550" spans="1:9" ht="45" customHeight="1">
      <c r="A550" s="46" t="s">
        <v>181</v>
      </c>
      <c r="B550" s="43" t="s">
        <v>83</v>
      </c>
      <c r="C550" s="43" t="s">
        <v>542</v>
      </c>
      <c r="D550" s="43" t="s">
        <v>525</v>
      </c>
      <c r="E550" s="43" t="s">
        <v>612</v>
      </c>
      <c r="F550" s="43"/>
      <c r="G550" s="81">
        <f t="shared" si="92"/>
        <v>31.3</v>
      </c>
      <c r="H550" s="81">
        <f t="shared" si="92"/>
        <v>31.3</v>
      </c>
      <c r="I550" s="81">
        <f t="shared" si="92"/>
        <v>31.3</v>
      </c>
    </row>
    <row r="551" spans="1:9" ht="30" customHeight="1">
      <c r="A551" s="46" t="s">
        <v>460</v>
      </c>
      <c r="B551" s="43" t="s">
        <v>83</v>
      </c>
      <c r="C551" s="43" t="s">
        <v>542</v>
      </c>
      <c r="D551" s="43" t="s">
        <v>525</v>
      </c>
      <c r="E551" s="43" t="s">
        <v>613</v>
      </c>
      <c r="F551" s="43"/>
      <c r="G551" s="81">
        <f>SUM(G555+G552)</f>
        <v>31.3</v>
      </c>
      <c r="H551" s="81">
        <f>SUM(H555+H552)</f>
        <v>31.3</v>
      </c>
      <c r="I551" s="81">
        <f>SUM(I555+I552)</f>
        <v>31.3</v>
      </c>
    </row>
    <row r="552" spans="1:9" ht="30" customHeight="1">
      <c r="A552" s="46" t="s">
        <v>11</v>
      </c>
      <c r="B552" s="43" t="s">
        <v>83</v>
      </c>
      <c r="C552" s="43" t="s">
        <v>542</v>
      </c>
      <c r="D552" s="43" t="s">
        <v>525</v>
      </c>
      <c r="E552" s="43" t="s">
        <v>185</v>
      </c>
      <c r="F552" s="43"/>
      <c r="G552" s="81">
        <f aca="true" t="shared" si="93" ref="G552:I553">SUM(G553)</f>
        <v>21.3</v>
      </c>
      <c r="H552" s="81">
        <f t="shared" si="93"/>
        <v>21.3</v>
      </c>
      <c r="I552" s="81">
        <f t="shared" si="93"/>
        <v>21.3</v>
      </c>
    </row>
    <row r="553" spans="1:9" ht="15" customHeight="1">
      <c r="A553" s="76" t="s">
        <v>587</v>
      </c>
      <c r="B553" s="43" t="s">
        <v>83</v>
      </c>
      <c r="C553" s="43" t="s">
        <v>542</v>
      </c>
      <c r="D553" s="43" t="s">
        <v>525</v>
      </c>
      <c r="E553" s="43" t="s">
        <v>185</v>
      </c>
      <c r="F553" s="43" t="s">
        <v>601</v>
      </c>
      <c r="G553" s="81">
        <f t="shared" si="93"/>
        <v>21.3</v>
      </c>
      <c r="H553" s="81">
        <f t="shared" si="93"/>
        <v>21.3</v>
      </c>
      <c r="I553" s="81">
        <f t="shared" si="93"/>
        <v>21.3</v>
      </c>
    </row>
    <row r="554" spans="1:9" ht="15" customHeight="1">
      <c r="A554" s="46" t="s">
        <v>602</v>
      </c>
      <c r="B554" s="43" t="s">
        <v>83</v>
      </c>
      <c r="C554" s="43" t="s">
        <v>542</v>
      </c>
      <c r="D554" s="43" t="s">
        <v>525</v>
      </c>
      <c r="E554" s="43" t="s">
        <v>185</v>
      </c>
      <c r="F554" s="43" t="s">
        <v>603</v>
      </c>
      <c r="G554" s="81">
        <v>21.3</v>
      </c>
      <c r="H554" s="81">
        <v>21.3</v>
      </c>
      <c r="I554" s="81">
        <v>21.3</v>
      </c>
    </row>
    <row r="555" spans="1:9" ht="15" customHeight="1">
      <c r="A555" s="46" t="s">
        <v>76</v>
      </c>
      <c r="B555" s="43" t="s">
        <v>83</v>
      </c>
      <c r="C555" s="43" t="s">
        <v>542</v>
      </c>
      <c r="D555" s="43" t="s">
        <v>525</v>
      </c>
      <c r="E555" s="43" t="s">
        <v>614</v>
      </c>
      <c r="F555" s="43"/>
      <c r="G555" s="81">
        <f aca="true" t="shared" si="94" ref="G555:I556">SUM(G556)</f>
        <v>10</v>
      </c>
      <c r="H555" s="81">
        <f t="shared" si="94"/>
        <v>10</v>
      </c>
      <c r="I555" s="81">
        <f t="shared" si="94"/>
        <v>10</v>
      </c>
    </row>
    <row r="556" spans="1:9" ht="15" customHeight="1">
      <c r="A556" s="76" t="s">
        <v>587</v>
      </c>
      <c r="B556" s="43" t="s">
        <v>83</v>
      </c>
      <c r="C556" s="43" t="s">
        <v>542</v>
      </c>
      <c r="D556" s="43" t="s">
        <v>525</v>
      </c>
      <c r="E556" s="43" t="s">
        <v>614</v>
      </c>
      <c r="F556" s="43" t="s">
        <v>601</v>
      </c>
      <c r="G556" s="81">
        <f t="shared" si="94"/>
        <v>10</v>
      </c>
      <c r="H556" s="81">
        <f t="shared" si="94"/>
        <v>10</v>
      </c>
      <c r="I556" s="81">
        <f t="shared" si="94"/>
        <v>10</v>
      </c>
    </row>
    <row r="557" spans="1:9" ht="15" customHeight="1">
      <c r="A557" s="46" t="s">
        <v>602</v>
      </c>
      <c r="B557" s="43" t="s">
        <v>83</v>
      </c>
      <c r="C557" s="43" t="s">
        <v>542</v>
      </c>
      <c r="D557" s="43" t="s">
        <v>525</v>
      </c>
      <c r="E557" s="43" t="s">
        <v>614</v>
      </c>
      <c r="F557" s="43" t="s">
        <v>603</v>
      </c>
      <c r="G557" s="81">
        <v>10</v>
      </c>
      <c r="H557" s="81">
        <v>10</v>
      </c>
      <c r="I557" s="81">
        <v>10</v>
      </c>
    </row>
    <row r="558" spans="1:9" ht="15" customHeight="1">
      <c r="A558" s="76" t="s">
        <v>543</v>
      </c>
      <c r="B558" s="44" t="s">
        <v>83</v>
      </c>
      <c r="C558" s="44" t="s">
        <v>555</v>
      </c>
      <c r="D558" s="44"/>
      <c r="E558" s="44"/>
      <c r="F558" s="44"/>
      <c r="G558" s="81">
        <f aca="true" t="shared" si="95" ref="G558:I562">SUM(G559)</f>
        <v>2018.8</v>
      </c>
      <c r="H558" s="81">
        <f t="shared" si="95"/>
        <v>2223</v>
      </c>
      <c r="I558" s="81">
        <f t="shared" si="95"/>
        <v>1056.8</v>
      </c>
    </row>
    <row r="559" spans="1:9" ht="15" customHeight="1">
      <c r="A559" s="76" t="s">
        <v>469</v>
      </c>
      <c r="B559" s="44" t="s">
        <v>83</v>
      </c>
      <c r="C559" s="44" t="s">
        <v>555</v>
      </c>
      <c r="D559" s="44" t="s">
        <v>525</v>
      </c>
      <c r="E559" s="44"/>
      <c r="F559" s="44"/>
      <c r="G559" s="81">
        <f t="shared" si="95"/>
        <v>2018.8</v>
      </c>
      <c r="H559" s="81">
        <f t="shared" si="95"/>
        <v>2223</v>
      </c>
      <c r="I559" s="81">
        <f t="shared" si="95"/>
        <v>1056.8</v>
      </c>
    </row>
    <row r="560" spans="1:9" ht="15" customHeight="1">
      <c r="A560" s="76" t="s">
        <v>586</v>
      </c>
      <c r="B560" s="44" t="s">
        <v>83</v>
      </c>
      <c r="C560" s="44" t="s">
        <v>555</v>
      </c>
      <c r="D560" s="44" t="s">
        <v>525</v>
      </c>
      <c r="E560" s="44" t="s">
        <v>707</v>
      </c>
      <c r="F560" s="44"/>
      <c r="G560" s="81">
        <f t="shared" si="95"/>
        <v>2018.8</v>
      </c>
      <c r="H560" s="81">
        <f t="shared" si="95"/>
        <v>2223</v>
      </c>
      <c r="I560" s="81">
        <f t="shared" si="95"/>
        <v>1056.8</v>
      </c>
    </row>
    <row r="561" spans="1:9" ht="15" customHeight="1">
      <c r="A561" s="76" t="s">
        <v>544</v>
      </c>
      <c r="B561" s="44" t="s">
        <v>83</v>
      </c>
      <c r="C561" s="44" t="s">
        <v>555</v>
      </c>
      <c r="D561" s="44" t="s">
        <v>525</v>
      </c>
      <c r="E561" s="44" t="s">
        <v>708</v>
      </c>
      <c r="F561" s="44"/>
      <c r="G561" s="81">
        <f t="shared" si="95"/>
        <v>2018.8</v>
      </c>
      <c r="H561" s="81">
        <f t="shared" si="95"/>
        <v>2223</v>
      </c>
      <c r="I561" s="81">
        <f t="shared" si="95"/>
        <v>1056.8</v>
      </c>
    </row>
    <row r="562" spans="1:9" ht="15" customHeight="1">
      <c r="A562" s="76" t="s">
        <v>637</v>
      </c>
      <c r="B562" s="44" t="s">
        <v>83</v>
      </c>
      <c r="C562" s="44" t="s">
        <v>555</v>
      </c>
      <c r="D562" s="44" t="s">
        <v>525</v>
      </c>
      <c r="E562" s="44" t="s">
        <v>708</v>
      </c>
      <c r="F562" s="44" t="s">
        <v>120</v>
      </c>
      <c r="G562" s="81">
        <f t="shared" si="95"/>
        <v>2018.8</v>
      </c>
      <c r="H562" s="81">
        <f t="shared" si="95"/>
        <v>2223</v>
      </c>
      <c r="I562" s="81">
        <f t="shared" si="95"/>
        <v>1056.8</v>
      </c>
    </row>
    <row r="563" spans="1:9" ht="15" customHeight="1">
      <c r="A563" s="76" t="s">
        <v>570</v>
      </c>
      <c r="B563" s="44" t="s">
        <v>83</v>
      </c>
      <c r="C563" s="44" t="s">
        <v>555</v>
      </c>
      <c r="D563" s="44" t="s">
        <v>525</v>
      </c>
      <c r="E563" s="44" t="s">
        <v>708</v>
      </c>
      <c r="F563" s="44" t="s">
        <v>121</v>
      </c>
      <c r="G563" s="81">
        <v>2018.8</v>
      </c>
      <c r="H563" s="81">
        <v>2223</v>
      </c>
      <c r="I563" s="81">
        <v>1056.8</v>
      </c>
    </row>
    <row r="564" spans="1:9" ht="28.5" customHeight="1">
      <c r="A564" s="72" t="s">
        <v>122</v>
      </c>
      <c r="B564" s="73" t="s">
        <v>123</v>
      </c>
      <c r="C564" s="73"/>
      <c r="D564" s="73"/>
      <c r="E564" s="73"/>
      <c r="F564" s="73"/>
      <c r="G564" s="84">
        <f aca="true" t="shared" si="96" ref="G564:I566">SUM(G565)</f>
        <v>100</v>
      </c>
      <c r="H564" s="84">
        <f t="shared" si="96"/>
        <v>200</v>
      </c>
      <c r="I564" s="84">
        <f t="shared" si="96"/>
        <v>200</v>
      </c>
    </row>
    <row r="565" spans="1:9" ht="15" customHeight="1">
      <c r="A565" s="76" t="s">
        <v>565</v>
      </c>
      <c r="B565" s="44" t="s">
        <v>123</v>
      </c>
      <c r="C565" s="44" t="s">
        <v>526</v>
      </c>
      <c r="D565" s="44"/>
      <c r="E565" s="43"/>
      <c r="F565" s="44"/>
      <c r="G565" s="81">
        <f t="shared" si="96"/>
        <v>100</v>
      </c>
      <c r="H565" s="81">
        <f t="shared" si="96"/>
        <v>200</v>
      </c>
      <c r="I565" s="81">
        <f t="shared" si="96"/>
        <v>200</v>
      </c>
    </row>
    <row r="566" spans="1:9" ht="15" customHeight="1">
      <c r="A566" s="76" t="s">
        <v>392</v>
      </c>
      <c r="B566" s="44" t="s">
        <v>123</v>
      </c>
      <c r="C566" s="44" t="s">
        <v>526</v>
      </c>
      <c r="D566" s="44" t="s">
        <v>538</v>
      </c>
      <c r="E566" s="43"/>
      <c r="F566" s="44"/>
      <c r="G566" s="81">
        <f t="shared" si="96"/>
        <v>100</v>
      </c>
      <c r="H566" s="81">
        <f t="shared" si="96"/>
        <v>200</v>
      </c>
      <c r="I566" s="81">
        <f t="shared" si="96"/>
        <v>200</v>
      </c>
    </row>
    <row r="567" spans="1:9" ht="15" customHeight="1">
      <c r="A567" s="76" t="s">
        <v>577</v>
      </c>
      <c r="B567" s="44" t="s">
        <v>123</v>
      </c>
      <c r="C567" s="44" t="s">
        <v>526</v>
      </c>
      <c r="D567" s="44" t="s">
        <v>538</v>
      </c>
      <c r="E567" s="43" t="s">
        <v>61</v>
      </c>
      <c r="F567" s="44"/>
      <c r="G567" s="81">
        <f aca="true" t="shared" si="97" ref="G567:I569">SUM(G568)</f>
        <v>100</v>
      </c>
      <c r="H567" s="81">
        <f t="shared" si="97"/>
        <v>200</v>
      </c>
      <c r="I567" s="81">
        <f t="shared" si="97"/>
        <v>200</v>
      </c>
    </row>
    <row r="568" spans="1:9" ht="15" customHeight="1">
      <c r="A568" s="46" t="s">
        <v>60</v>
      </c>
      <c r="B568" s="44" t="s">
        <v>123</v>
      </c>
      <c r="C568" s="44" t="s">
        <v>526</v>
      </c>
      <c r="D568" s="44" t="s">
        <v>538</v>
      </c>
      <c r="E568" s="43" t="s">
        <v>61</v>
      </c>
      <c r="F568" s="44"/>
      <c r="G568" s="81">
        <f t="shared" si="97"/>
        <v>100</v>
      </c>
      <c r="H568" s="81">
        <f t="shared" si="97"/>
        <v>200</v>
      </c>
      <c r="I568" s="81">
        <f t="shared" si="97"/>
        <v>200</v>
      </c>
    </row>
    <row r="569" spans="1:9" ht="15" customHeight="1">
      <c r="A569" s="46" t="s">
        <v>682</v>
      </c>
      <c r="B569" s="44" t="s">
        <v>123</v>
      </c>
      <c r="C569" s="44" t="s">
        <v>526</v>
      </c>
      <c r="D569" s="44" t="s">
        <v>538</v>
      </c>
      <c r="E569" s="43" t="s">
        <v>62</v>
      </c>
      <c r="F569" s="44"/>
      <c r="G569" s="81">
        <f>SUM(G570)</f>
        <v>100</v>
      </c>
      <c r="H569" s="81">
        <f t="shared" si="97"/>
        <v>200</v>
      </c>
      <c r="I569" s="81">
        <f t="shared" si="97"/>
        <v>200</v>
      </c>
    </row>
    <row r="570" spans="1:9" ht="15" customHeight="1">
      <c r="A570" s="46" t="s">
        <v>619</v>
      </c>
      <c r="B570" s="44" t="s">
        <v>123</v>
      </c>
      <c r="C570" s="44" t="s">
        <v>526</v>
      </c>
      <c r="D570" s="44" t="s">
        <v>538</v>
      </c>
      <c r="E570" s="43" t="s">
        <v>62</v>
      </c>
      <c r="F570" s="44" t="s">
        <v>620</v>
      </c>
      <c r="G570" s="81">
        <f>SUM(G571)</f>
        <v>100</v>
      </c>
      <c r="H570" s="81">
        <f>SUM(H571)</f>
        <v>200</v>
      </c>
      <c r="I570" s="81">
        <f>SUM(I571)</f>
        <v>200</v>
      </c>
    </row>
    <row r="571" spans="1:9" s="75" customFormat="1" ht="30" customHeight="1">
      <c r="A571" s="46" t="s">
        <v>622</v>
      </c>
      <c r="B571" s="44" t="s">
        <v>123</v>
      </c>
      <c r="C571" s="44" t="s">
        <v>526</v>
      </c>
      <c r="D571" s="44" t="s">
        <v>538</v>
      </c>
      <c r="E571" s="43" t="s">
        <v>62</v>
      </c>
      <c r="F571" s="44" t="s">
        <v>621</v>
      </c>
      <c r="G571" s="81">
        <v>100</v>
      </c>
      <c r="H571" s="81">
        <v>200</v>
      </c>
      <c r="I571" s="81">
        <v>200</v>
      </c>
    </row>
    <row r="572" spans="1:9" ht="15" customHeight="1">
      <c r="A572" s="72" t="s">
        <v>124</v>
      </c>
      <c r="B572" s="73" t="s">
        <v>125</v>
      </c>
      <c r="C572" s="73"/>
      <c r="D572" s="73"/>
      <c r="E572" s="73"/>
      <c r="F572" s="73"/>
      <c r="G572" s="74">
        <f>SUM(G573)</f>
        <v>3443.3</v>
      </c>
      <c r="H572" s="74">
        <f>SUM(H573)</f>
        <v>2595.6</v>
      </c>
      <c r="I572" s="74">
        <f>SUM(I573)</f>
        <v>2667.9</v>
      </c>
    </row>
    <row r="573" spans="1:9" ht="15" customHeight="1">
      <c r="A573" s="76" t="s">
        <v>516</v>
      </c>
      <c r="B573" s="44" t="s">
        <v>125</v>
      </c>
      <c r="C573" s="44" t="s">
        <v>525</v>
      </c>
      <c r="D573" s="44"/>
      <c r="E573" s="44"/>
      <c r="F573" s="44"/>
      <c r="G573" s="77">
        <f>G574</f>
        <v>3443.3</v>
      </c>
      <c r="H573" s="77">
        <f>H574</f>
        <v>2595.6</v>
      </c>
      <c r="I573" s="77">
        <f>I574</f>
        <v>2667.9</v>
      </c>
    </row>
    <row r="574" spans="1:9" ht="30" customHeight="1">
      <c r="A574" s="76" t="s">
        <v>533</v>
      </c>
      <c r="B574" s="44" t="s">
        <v>125</v>
      </c>
      <c r="C574" s="44" t="s">
        <v>525</v>
      </c>
      <c r="D574" s="44" t="s">
        <v>529</v>
      </c>
      <c r="E574" s="43"/>
      <c r="F574" s="43"/>
      <c r="G574" s="77">
        <f>G580+G590+G575</f>
        <v>3443.3</v>
      </c>
      <c r="H574" s="77">
        <f>H580+H590</f>
        <v>2595.6</v>
      </c>
      <c r="I574" s="77">
        <f>I580+I590</f>
        <v>2667.9</v>
      </c>
    </row>
    <row r="575" spans="1:9" ht="15">
      <c r="A575" s="76" t="s">
        <v>581</v>
      </c>
      <c r="B575" s="44" t="s">
        <v>125</v>
      </c>
      <c r="C575" s="44" t="s">
        <v>525</v>
      </c>
      <c r="D575" s="44" t="s">
        <v>529</v>
      </c>
      <c r="E575" s="43" t="s">
        <v>704</v>
      </c>
      <c r="F575" s="43"/>
      <c r="G575" s="77">
        <f>G576</f>
        <v>50.3</v>
      </c>
      <c r="H575" s="77"/>
      <c r="I575" s="77"/>
    </row>
    <row r="576" spans="1:9" ht="15">
      <c r="A576" s="76" t="s">
        <v>277</v>
      </c>
      <c r="B576" s="44" t="s">
        <v>125</v>
      </c>
      <c r="C576" s="44" t="s">
        <v>525</v>
      </c>
      <c r="D576" s="44" t="s">
        <v>529</v>
      </c>
      <c r="E576" s="43" t="s">
        <v>278</v>
      </c>
      <c r="F576" s="43"/>
      <c r="G576" s="77">
        <f>G577</f>
        <v>50.3</v>
      </c>
      <c r="H576" s="77"/>
      <c r="I576" s="77"/>
    </row>
    <row r="577" spans="1:9" ht="30" customHeight="1">
      <c r="A577" s="76" t="s">
        <v>340</v>
      </c>
      <c r="B577" s="44" t="s">
        <v>125</v>
      </c>
      <c r="C577" s="44" t="s">
        <v>525</v>
      </c>
      <c r="D577" s="44" t="s">
        <v>529</v>
      </c>
      <c r="E577" s="43" t="s">
        <v>344</v>
      </c>
      <c r="F577" s="43"/>
      <c r="G577" s="77">
        <f>G578</f>
        <v>50.3</v>
      </c>
      <c r="H577" s="77"/>
      <c r="I577" s="77"/>
    </row>
    <row r="578" spans="1:9" ht="30" customHeight="1">
      <c r="A578" s="46" t="s">
        <v>656</v>
      </c>
      <c r="B578" s="44" t="s">
        <v>125</v>
      </c>
      <c r="C578" s="44" t="s">
        <v>525</v>
      </c>
      <c r="D578" s="44" t="s">
        <v>529</v>
      </c>
      <c r="E578" s="43" t="s">
        <v>344</v>
      </c>
      <c r="F578" s="43" t="s">
        <v>604</v>
      </c>
      <c r="G578" s="77">
        <f>G579</f>
        <v>50.3</v>
      </c>
      <c r="H578" s="77"/>
      <c r="I578" s="77"/>
    </row>
    <row r="579" spans="1:9" ht="30" customHeight="1">
      <c r="A579" s="46" t="s">
        <v>618</v>
      </c>
      <c r="B579" s="44" t="s">
        <v>125</v>
      </c>
      <c r="C579" s="44" t="s">
        <v>525</v>
      </c>
      <c r="D579" s="44" t="s">
        <v>529</v>
      </c>
      <c r="E579" s="43" t="s">
        <v>344</v>
      </c>
      <c r="F579" s="43" t="s">
        <v>617</v>
      </c>
      <c r="G579" s="77">
        <v>50.3</v>
      </c>
      <c r="H579" s="77"/>
      <c r="I579" s="77"/>
    </row>
    <row r="580" spans="1:9" ht="15" customHeight="1">
      <c r="A580" s="46" t="s">
        <v>517</v>
      </c>
      <c r="B580" s="43" t="s">
        <v>125</v>
      </c>
      <c r="C580" s="43" t="s">
        <v>525</v>
      </c>
      <c r="D580" s="43" t="s">
        <v>529</v>
      </c>
      <c r="E580" s="43" t="s">
        <v>683</v>
      </c>
      <c r="F580" s="43"/>
      <c r="G580" s="80">
        <f aca="true" t="shared" si="98" ref="G580:I581">SUM(G581)</f>
        <v>3239.5</v>
      </c>
      <c r="H580" s="80">
        <f t="shared" si="98"/>
        <v>2436.6</v>
      </c>
      <c r="I580" s="80">
        <f t="shared" si="98"/>
        <v>2503.9</v>
      </c>
    </row>
    <row r="581" spans="1:9" ht="15" customHeight="1">
      <c r="A581" s="46" t="s">
        <v>126</v>
      </c>
      <c r="B581" s="43" t="s">
        <v>125</v>
      </c>
      <c r="C581" s="43" t="s">
        <v>525</v>
      </c>
      <c r="D581" s="43" t="s">
        <v>529</v>
      </c>
      <c r="E581" s="43" t="s">
        <v>709</v>
      </c>
      <c r="F581" s="43"/>
      <c r="G581" s="80">
        <f t="shared" si="98"/>
        <v>3239.5</v>
      </c>
      <c r="H581" s="80">
        <f t="shared" si="98"/>
        <v>2436.6</v>
      </c>
      <c r="I581" s="80">
        <f t="shared" si="98"/>
        <v>2503.9</v>
      </c>
    </row>
    <row r="582" spans="1:9" ht="15" customHeight="1">
      <c r="A582" s="46" t="s">
        <v>588</v>
      </c>
      <c r="B582" s="43" t="s">
        <v>125</v>
      </c>
      <c r="C582" s="43" t="s">
        <v>525</v>
      </c>
      <c r="D582" s="43" t="s">
        <v>529</v>
      </c>
      <c r="E582" s="43" t="s">
        <v>710</v>
      </c>
      <c r="F582" s="43"/>
      <c r="G582" s="80">
        <f>SUM(G584+G586+G588)</f>
        <v>3239.5</v>
      </c>
      <c r="H582" s="80">
        <f>SUM(H584+H586+H588)</f>
        <v>2436.6</v>
      </c>
      <c r="I582" s="80">
        <f>SUM(I584+I586+I588)</f>
        <v>2503.9</v>
      </c>
    </row>
    <row r="583" spans="1:9" ht="30" customHeight="1">
      <c r="A583" s="46" t="s">
        <v>127</v>
      </c>
      <c r="B583" s="43" t="s">
        <v>125</v>
      </c>
      <c r="C583" s="43" t="s">
        <v>525</v>
      </c>
      <c r="D583" s="43" t="s">
        <v>529</v>
      </c>
      <c r="E583" s="43" t="s">
        <v>409</v>
      </c>
      <c r="F583" s="43"/>
      <c r="G583" s="81">
        <f>G584+G586+G588</f>
        <v>3239.5</v>
      </c>
      <c r="H583" s="81">
        <f>H584+H586+H588</f>
        <v>2436.6</v>
      </c>
      <c r="I583" s="81">
        <f>I584+I586+I588</f>
        <v>2503.9</v>
      </c>
    </row>
    <row r="584" spans="1:9" ht="45" customHeight="1">
      <c r="A584" s="46" t="s">
        <v>656</v>
      </c>
      <c r="B584" s="43" t="s">
        <v>125</v>
      </c>
      <c r="C584" s="43" t="s">
        <v>525</v>
      </c>
      <c r="D584" s="43" t="s">
        <v>529</v>
      </c>
      <c r="E584" s="43" t="s">
        <v>409</v>
      </c>
      <c r="F584" s="43" t="s">
        <v>604</v>
      </c>
      <c r="G584" s="80">
        <f>SUM(G585)</f>
        <v>2949.7</v>
      </c>
      <c r="H584" s="80">
        <f>SUM(H585)</f>
        <v>1771.1</v>
      </c>
      <c r="I584" s="80">
        <f>SUM(I585)</f>
        <v>1838.4</v>
      </c>
    </row>
    <row r="585" spans="1:11" ht="15" customHeight="1">
      <c r="A585" s="46" t="s">
        <v>618</v>
      </c>
      <c r="B585" s="43" t="s">
        <v>125</v>
      </c>
      <c r="C585" s="43" t="s">
        <v>525</v>
      </c>
      <c r="D585" s="43" t="s">
        <v>529</v>
      </c>
      <c r="E585" s="43" t="s">
        <v>409</v>
      </c>
      <c r="F585" s="43" t="s">
        <v>617</v>
      </c>
      <c r="G585" s="80">
        <v>2949.7</v>
      </c>
      <c r="H585" s="80">
        <v>1771.1</v>
      </c>
      <c r="I585" s="80">
        <v>1838.4</v>
      </c>
      <c r="J585" s="78"/>
      <c r="K585" s="78"/>
    </row>
    <row r="586" spans="1:9" ht="15" customHeight="1">
      <c r="A586" s="46" t="s">
        <v>619</v>
      </c>
      <c r="B586" s="43" t="s">
        <v>125</v>
      </c>
      <c r="C586" s="43" t="s">
        <v>525</v>
      </c>
      <c r="D586" s="43" t="s">
        <v>529</v>
      </c>
      <c r="E586" s="43" t="s">
        <v>409</v>
      </c>
      <c r="F586" s="43" t="s">
        <v>620</v>
      </c>
      <c r="G586" s="81">
        <f>G587</f>
        <v>289.5</v>
      </c>
      <c r="H586" s="81">
        <f>H587</f>
        <v>665</v>
      </c>
      <c r="I586" s="81">
        <f>I587</f>
        <v>665</v>
      </c>
    </row>
    <row r="587" spans="1:9" ht="30" customHeight="1">
      <c r="A587" s="46" t="s">
        <v>622</v>
      </c>
      <c r="B587" s="43" t="s">
        <v>125</v>
      </c>
      <c r="C587" s="43" t="s">
        <v>525</v>
      </c>
      <c r="D587" s="43" t="s">
        <v>529</v>
      </c>
      <c r="E587" s="43" t="s">
        <v>409</v>
      </c>
      <c r="F587" s="43" t="s">
        <v>621</v>
      </c>
      <c r="G587" s="81">
        <f>259.7+29.8</f>
        <v>289.5</v>
      </c>
      <c r="H587" s="81">
        <v>665</v>
      </c>
      <c r="I587" s="81">
        <v>665</v>
      </c>
    </row>
    <row r="588" spans="1:9" ht="15" customHeight="1">
      <c r="A588" s="46" t="s">
        <v>623</v>
      </c>
      <c r="B588" s="43" t="s">
        <v>125</v>
      </c>
      <c r="C588" s="43" t="s">
        <v>525</v>
      </c>
      <c r="D588" s="43" t="s">
        <v>529</v>
      </c>
      <c r="E588" s="43" t="s">
        <v>409</v>
      </c>
      <c r="F588" s="43" t="s">
        <v>625</v>
      </c>
      <c r="G588" s="81">
        <f>G589</f>
        <v>0.3</v>
      </c>
      <c r="H588" s="81">
        <f>H589</f>
        <v>0.5</v>
      </c>
      <c r="I588" s="81">
        <f>I589</f>
        <v>0.5</v>
      </c>
    </row>
    <row r="589" spans="1:9" ht="15" customHeight="1">
      <c r="A589" s="46" t="s">
        <v>624</v>
      </c>
      <c r="B589" s="43" t="s">
        <v>125</v>
      </c>
      <c r="C589" s="43" t="s">
        <v>525</v>
      </c>
      <c r="D589" s="43" t="s">
        <v>529</v>
      </c>
      <c r="E589" s="43" t="s">
        <v>409</v>
      </c>
      <c r="F589" s="43" t="s">
        <v>626</v>
      </c>
      <c r="G589" s="81">
        <v>0.3</v>
      </c>
      <c r="H589" s="81">
        <v>0.5</v>
      </c>
      <c r="I589" s="81">
        <v>0.5</v>
      </c>
    </row>
    <row r="590" spans="1:9" ht="15" customHeight="1">
      <c r="A590" s="46" t="s">
        <v>207</v>
      </c>
      <c r="B590" s="43" t="s">
        <v>125</v>
      </c>
      <c r="C590" s="43" t="s">
        <v>525</v>
      </c>
      <c r="D590" s="43" t="s">
        <v>529</v>
      </c>
      <c r="E590" s="43" t="s">
        <v>495</v>
      </c>
      <c r="F590" s="43"/>
      <c r="G590" s="81">
        <f>SUM(G591+G595+G599)</f>
        <v>153.5</v>
      </c>
      <c r="H590" s="81">
        <f>SUM(H591+H595+H599)</f>
        <v>159</v>
      </c>
      <c r="I590" s="81">
        <f>SUM(I591+I595+I599)</f>
        <v>164</v>
      </c>
    </row>
    <row r="591" spans="1:9" ht="30" customHeight="1">
      <c r="A591" s="46" t="s">
        <v>94</v>
      </c>
      <c r="B591" s="43" t="s">
        <v>125</v>
      </c>
      <c r="C591" s="43" t="s">
        <v>525</v>
      </c>
      <c r="D591" s="43" t="s">
        <v>529</v>
      </c>
      <c r="E591" s="43" t="s">
        <v>498</v>
      </c>
      <c r="F591" s="43"/>
      <c r="G591" s="81">
        <f aca="true" t="shared" si="99" ref="G591:I593">G592</f>
        <v>51.5</v>
      </c>
      <c r="H591" s="81">
        <f t="shared" si="99"/>
        <v>56</v>
      </c>
      <c r="I591" s="81">
        <f t="shared" si="99"/>
        <v>60</v>
      </c>
    </row>
    <row r="592" spans="1:9" ht="15" customHeight="1">
      <c r="A592" s="46" t="s">
        <v>76</v>
      </c>
      <c r="B592" s="43" t="s">
        <v>125</v>
      </c>
      <c r="C592" s="43" t="s">
        <v>525</v>
      </c>
      <c r="D592" s="43" t="s">
        <v>529</v>
      </c>
      <c r="E592" s="43" t="s">
        <v>499</v>
      </c>
      <c r="F592" s="43"/>
      <c r="G592" s="81">
        <f t="shared" si="99"/>
        <v>51.5</v>
      </c>
      <c r="H592" s="81">
        <f t="shared" si="99"/>
        <v>56</v>
      </c>
      <c r="I592" s="81">
        <f t="shared" si="99"/>
        <v>60</v>
      </c>
    </row>
    <row r="593" spans="1:9" ht="15" customHeight="1">
      <c r="A593" s="46" t="s">
        <v>619</v>
      </c>
      <c r="B593" s="43" t="s">
        <v>125</v>
      </c>
      <c r="C593" s="43" t="s">
        <v>525</v>
      </c>
      <c r="D593" s="43" t="s">
        <v>529</v>
      </c>
      <c r="E593" s="43" t="s">
        <v>499</v>
      </c>
      <c r="F593" s="43" t="s">
        <v>620</v>
      </c>
      <c r="G593" s="81">
        <f t="shared" si="99"/>
        <v>51.5</v>
      </c>
      <c r="H593" s="81">
        <f t="shared" si="99"/>
        <v>56</v>
      </c>
      <c r="I593" s="81">
        <f t="shared" si="99"/>
        <v>60</v>
      </c>
    </row>
    <row r="594" spans="1:9" ht="30" customHeight="1">
      <c r="A594" s="46" t="s">
        <v>622</v>
      </c>
      <c r="B594" s="43" t="s">
        <v>125</v>
      </c>
      <c r="C594" s="43" t="s">
        <v>525</v>
      </c>
      <c r="D594" s="43" t="s">
        <v>529</v>
      </c>
      <c r="E594" s="43" t="s">
        <v>499</v>
      </c>
      <c r="F594" s="43" t="s">
        <v>621</v>
      </c>
      <c r="G594" s="81">
        <v>51.5</v>
      </c>
      <c r="H594" s="81">
        <v>56</v>
      </c>
      <c r="I594" s="81">
        <v>60</v>
      </c>
    </row>
    <row r="595" spans="1:9" ht="15" customHeight="1">
      <c r="A595" s="46" t="s">
        <v>96</v>
      </c>
      <c r="B595" s="43" t="s">
        <v>125</v>
      </c>
      <c r="C595" s="43" t="s">
        <v>525</v>
      </c>
      <c r="D595" s="43" t="s">
        <v>529</v>
      </c>
      <c r="E595" s="43" t="s">
        <v>503</v>
      </c>
      <c r="F595" s="43"/>
      <c r="G595" s="81">
        <f aca="true" t="shared" si="100" ref="G595:I597">G596</f>
        <v>5</v>
      </c>
      <c r="H595" s="81">
        <f t="shared" si="100"/>
        <v>5</v>
      </c>
      <c r="I595" s="81">
        <f t="shared" si="100"/>
        <v>5</v>
      </c>
    </row>
    <row r="596" spans="1:9" ht="15" customHeight="1">
      <c r="A596" s="46" t="s">
        <v>76</v>
      </c>
      <c r="B596" s="43" t="s">
        <v>125</v>
      </c>
      <c r="C596" s="43" t="s">
        <v>525</v>
      </c>
      <c r="D596" s="43" t="s">
        <v>529</v>
      </c>
      <c r="E596" s="43" t="s">
        <v>504</v>
      </c>
      <c r="F596" s="43"/>
      <c r="G596" s="81">
        <f t="shared" si="100"/>
        <v>5</v>
      </c>
      <c r="H596" s="81">
        <f t="shared" si="100"/>
        <v>5</v>
      </c>
      <c r="I596" s="81">
        <f t="shared" si="100"/>
        <v>5</v>
      </c>
    </row>
    <row r="597" spans="1:9" ht="15" customHeight="1">
      <c r="A597" s="46" t="s">
        <v>619</v>
      </c>
      <c r="B597" s="43" t="s">
        <v>125</v>
      </c>
      <c r="C597" s="43" t="s">
        <v>525</v>
      </c>
      <c r="D597" s="43" t="s">
        <v>529</v>
      </c>
      <c r="E597" s="43" t="s">
        <v>504</v>
      </c>
      <c r="F597" s="43" t="s">
        <v>620</v>
      </c>
      <c r="G597" s="81">
        <f t="shared" si="100"/>
        <v>5</v>
      </c>
      <c r="H597" s="81">
        <f t="shared" si="100"/>
        <v>5</v>
      </c>
      <c r="I597" s="81">
        <f t="shared" si="100"/>
        <v>5</v>
      </c>
    </row>
    <row r="598" spans="1:9" ht="30" customHeight="1">
      <c r="A598" s="46" t="s">
        <v>622</v>
      </c>
      <c r="B598" s="43" t="s">
        <v>125</v>
      </c>
      <c r="C598" s="43" t="s">
        <v>525</v>
      </c>
      <c r="D598" s="43" t="s">
        <v>529</v>
      </c>
      <c r="E598" s="43" t="s">
        <v>504</v>
      </c>
      <c r="F598" s="43" t="s">
        <v>621</v>
      </c>
      <c r="G598" s="81">
        <v>5</v>
      </c>
      <c r="H598" s="81">
        <v>5</v>
      </c>
      <c r="I598" s="81">
        <v>5</v>
      </c>
    </row>
    <row r="599" spans="1:9" ht="30" customHeight="1">
      <c r="A599" s="46" t="s">
        <v>102</v>
      </c>
      <c r="B599" s="43" t="s">
        <v>125</v>
      </c>
      <c r="C599" s="43" t="s">
        <v>525</v>
      </c>
      <c r="D599" s="43" t="s">
        <v>529</v>
      </c>
      <c r="E599" s="43" t="s">
        <v>507</v>
      </c>
      <c r="F599" s="43"/>
      <c r="G599" s="81">
        <f aca="true" t="shared" si="101" ref="G599:I601">G600</f>
        <v>97</v>
      </c>
      <c r="H599" s="81">
        <f t="shared" si="101"/>
        <v>98</v>
      </c>
      <c r="I599" s="81">
        <f t="shared" si="101"/>
        <v>99</v>
      </c>
    </row>
    <row r="600" spans="1:9" s="75" customFormat="1" ht="15" customHeight="1">
      <c r="A600" s="46" t="s">
        <v>76</v>
      </c>
      <c r="B600" s="43" t="s">
        <v>125</v>
      </c>
      <c r="C600" s="43" t="s">
        <v>525</v>
      </c>
      <c r="D600" s="43" t="s">
        <v>529</v>
      </c>
      <c r="E600" s="43" t="s">
        <v>508</v>
      </c>
      <c r="F600" s="43"/>
      <c r="G600" s="81">
        <f t="shared" si="101"/>
        <v>97</v>
      </c>
      <c r="H600" s="81">
        <f t="shared" si="101"/>
        <v>98</v>
      </c>
      <c r="I600" s="81">
        <f t="shared" si="101"/>
        <v>99</v>
      </c>
    </row>
    <row r="601" spans="1:9" s="75" customFormat="1" ht="15" customHeight="1">
      <c r="A601" s="46" t="s">
        <v>619</v>
      </c>
      <c r="B601" s="43" t="s">
        <v>125</v>
      </c>
      <c r="C601" s="43" t="s">
        <v>525</v>
      </c>
      <c r="D601" s="43" t="s">
        <v>529</v>
      </c>
      <c r="E601" s="43" t="s">
        <v>508</v>
      </c>
      <c r="F601" s="43" t="s">
        <v>620</v>
      </c>
      <c r="G601" s="81">
        <f t="shared" si="101"/>
        <v>97</v>
      </c>
      <c r="H601" s="81">
        <f t="shared" si="101"/>
        <v>98</v>
      </c>
      <c r="I601" s="81">
        <f t="shared" si="101"/>
        <v>99</v>
      </c>
    </row>
    <row r="602" spans="1:9" s="75" customFormat="1" ht="30" customHeight="1">
      <c r="A602" s="46" t="s">
        <v>622</v>
      </c>
      <c r="B602" s="43" t="s">
        <v>125</v>
      </c>
      <c r="C602" s="43" t="s">
        <v>525</v>
      </c>
      <c r="D602" s="43" t="s">
        <v>529</v>
      </c>
      <c r="E602" s="43" t="s">
        <v>508</v>
      </c>
      <c r="F602" s="43" t="s">
        <v>621</v>
      </c>
      <c r="G602" s="81">
        <v>97</v>
      </c>
      <c r="H602" s="81">
        <v>98</v>
      </c>
      <c r="I602" s="81">
        <v>99</v>
      </c>
    </row>
    <row r="603" spans="1:9" s="75" customFormat="1" ht="28.5" customHeight="1">
      <c r="A603" s="72" t="s">
        <v>128</v>
      </c>
      <c r="B603" s="73">
        <v>112</v>
      </c>
      <c r="C603" s="73"/>
      <c r="D603" s="73"/>
      <c r="E603" s="73"/>
      <c r="F603" s="73"/>
      <c r="G603" s="74">
        <f>SUM(G604+G665+G671+G657)</f>
        <v>35076.8</v>
      </c>
      <c r="H603" s="74">
        <f>SUM(H604+H665+H671+H657)</f>
        <v>9916.2</v>
      </c>
      <c r="I603" s="74">
        <f>SUM(I604+I665+I671+I657)</f>
        <v>10184.2</v>
      </c>
    </row>
    <row r="604" spans="1:9" ht="15" customHeight="1">
      <c r="A604" s="76" t="s">
        <v>516</v>
      </c>
      <c r="B604" s="44" t="s">
        <v>129</v>
      </c>
      <c r="C604" s="44" t="s">
        <v>525</v>
      </c>
      <c r="D604" s="44"/>
      <c r="E604" s="44"/>
      <c r="F604" s="44"/>
      <c r="G604" s="77">
        <f>SUM(G652+G605)</f>
        <v>8355.2</v>
      </c>
      <c r="H604" s="77">
        <f>SUM(H652+H605)</f>
        <v>5003.2</v>
      </c>
      <c r="I604" s="77">
        <f>SUM(I652+I605)</f>
        <v>5170.2</v>
      </c>
    </row>
    <row r="605" spans="1:9" ht="31.5" customHeight="1">
      <c r="A605" s="76" t="s">
        <v>533</v>
      </c>
      <c r="B605" s="44" t="s">
        <v>129</v>
      </c>
      <c r="C605" s="43" t="s">
        <v>525</v>
      </c>
      <c r="D605" s="43" t="s">
        <v>532</v>
      </c>
      <c r="E605" s="44"/>
      <c r="F605" s="44"/>
      <c r="G605" s="77">
        <f>G606+G621+G631</f>
        <v>7305.2</v>
      </c>
      <c r="H605" s="77">
        <f>H606+H621+H631</f>
        <v>4833.2</v>
      </c>
      <c r="I605" s="77">
        <f>I606+I621+I631</f>
        <v>5020.2</v>
      </c>
    </row>
    <row r="606" spans="1:9" ht="15" customHeight="1">
      <c r="A606" s="76" t="s">
        <v>581</v>
      </c>
      <c r="B606" s="44" t="s">
        <v>129</v>
      </c>
      <c r="C606" s="43" t="s">
        <v>525</v>
      </c>
      <c r="D606" s="43" t="s">
        <v>532</v>
      </c>
      <c r="E606" s="44" t="s">
        <v>704</v>
      </c>
      <c r="F606" s="44"/>
      <c r="G606" s="77">
        <f>G607+G611+G615</f>
        <v>1805.4</v>
      </c>
      <c r="H606" s="77">
        <f>H607+H611+H615</f>
        <v>1333.8</v>
      </c>
      <c r="I606" s="77">
        <f>I607+I611+I615</f>
        <v>1333.8</v>
      </c>
    </row>
    <row r="607" spans="1:9" ht="15" customHeight="1">
      <c r="A607" s="76" t="s">
        <v>277</v>
      </c>
      <c r="B607" s="44" t="s">
        <v>129</v>
      </c>
      <c r="C607" s="43" t="s">
        <v>525</v>
      </c>
      <c r="D607" s="43" t="s">
        <v>532</v>
      </c>
      <c r="E607" s="44" t="s">
        <v>278</v>
      </c>
      <c r="F607" s="44"/>
      <c r="G607" s="77">
        <f>G608</f>
        <v>101.6</v>
      </c>
      <c r="H607" s="77"/>
      <c r="I607" s="77"/>
    </row>
    <row r="608" spans="1:9" ht="30">
      <c r="A608" s="76" t="s">
        <v>340</v>
      </c>
      <c r="B608" s="44" t="s">
        <v>129</v>
      </c>
      <c r="C608" s="43" t="s">
        <v>525</v>
      </c>
      <c r="D608" s="43" t="s">
        <v>532</v>
      </c>
      <c r="E608" s="44" t="s">
        <v>344</v>
      </c>
      <c r="F608" s="44"/>
      <c r="G608" s="77">
        <f>G609</f>
        <v>101.6</v>
      </c>
      <c r="H608" s="77"/>
      <c r="I608" s="77"/>
    </row>
    <row r="609" spans="1:9" ht="15" customHeight="1">
      <c r="A609" s="46" t="s">
        <v>656</v>
      </c>
      <c r="B609" s="44" t="s">
        <v>129</v>
      </c>
      <c r="C609" s="43" t="s">
        <v>525</v>
      </c>
      <c r="D609" s="43" t="s">
        <v>532</v>
      </c>
      <c r="E609" s="44" t="s">
        <v>344</v>
      </c>
      <c r="F609" s="44" t="s">
        <v>604</v>
      </c>
      <c r="G609" s="77">
        <f>G610</f>
        <v>101.6</v>
      </c>
      <c r="H609" s="77"/>
      <c r="I609" s="77"/>
    </row>
    <row r="610" spans="1:9" ht="15" customHeight="1">
      <c r="A610" s="46" t="s">
        <v>618</v>
      </c>
      <c r="B610" s="44" t="s">
        <v>129</v>
      </c>
      <c r="C610" s="43" t="s">
        <v>525</v>
      </c>
      <c r="D610" s="43" t="s">
        <v>532</v>
      </c>
      <c r="E610" s="44" t="s">
        <v>344</v>
      </c>
      <c r="F610" s="44" t="s">
        <v>617</v>
      </c>
      <c r="G610" s="77">
        <v>101.6</v>
      </c>
      <c r="H610" s="77"/>
      <c r="I610" s="77"/>
    </row>
    <row r="611" spans="1:9" ht="15" customHeight="1">
      <c r="A611" s="76" t="s">
        <v>301</v>
      </c>
      <c r="B611" s="43" t="s">
        <v>129</v>
      </c>
      <c r="C611" s="43" t="s">
        <v>525</v>
      </c>
      <c r="D611" s="43" t="s">
        <v>532</v>
      </c>
      <c r="E611" s="44" t="s">
        <v>302</v>
      </c>
      <c r="F611" s="44"/>
      <c r="G611" s="77">
        <f>G612</f>
        <v>370</v>
      </c>
      <c r="H611" s="77"/>
      <c r="I611" s="77"/>
    </row>
    <row r="612" spans="1:9" ht="15" customHeight="1">
      <c r="A612" s="46" t="s">
        <v>334</v>
      </c>
      <c r="B612" s="43" t="s">
        <v>129</v>
      </c>
      <c r="C612" s="43" t="s">
        <v>525</v>
      </c>
      <c r="D612" s="43" t="s">
        <v>532</v>
      </c>
      <c r="E612" s="43" t="s">
        <v>347</v>
      </c>
      <c r="F612" s="43"/>
      <c r="G612" s="47">
        <f aca="true" t="shared" si="102" ref="G612:I613">G613</f>
        <v>370</v>
      </c>
      <c r="H612" s="47">
        <f t="shared" si="102"/>
        <v>0</v>
      </c>
      <c r="I612" s="47">
        <f t="shared" si="102"/>
        <v>0</v>
      </c>
    </row>
    <row r="613" spans="1:9" ht="15" customHeight="1">
      <c r="A613" s="46" t="s">
        <v>656</v>
      </c>
      <c r="B613" s="43" t="s">
        <v>129</v>
      </c>
      <c r="C613" s="43" t="s">
        <v>525</v>
      </c>
      <c r="D613" s="43" t="s">
        <v>532</v>
      </c>
      <c r="E613" s="43" t="s">
        <v>347</v>
      </c>
      <c r="F613" s="43" t="s">
        <v>604</v>
      </c>
      <c r="G613" s="47">
        <f t="shared" si="102"/>
        <v>370</v>
      </c>
      <c r="H613" s="47">
        <f t="shared" si="102"/>
        <v>0</v>
      </c>
      <c r="I613" s="47">
        <f t="shared" si="102"/>
        <v>0</v>
      </c>
    </row>
    <row r="614" spans="1:9" ht="15" customHeight="1">
      <c r="A614" s="46" t="s">
        <v>618</v>
      </c>
      <c r="B614" s="43" t="s">
        <v>129</v>
      </c>
      <c r="C614" s="43" t="s">
        <v>525</v>
      </c>
      <c r="D614" s="43" t="s">
        <v>532</v>
      </c>
      <c r="E614" s="43" t="s">
        <v>347</v>
      </c>
      <c r="F614" s="43" t="s">
        <v>617</v>
      </c>
      <c r="G614" s="47">
        <v>370</v>
      </c>
      <c r="H614" s="47">
        <v>0</v>
      </c>
      <c r="I614" s="47">
        <v>0</v>
      </c>
    </row>
    <row r="615" spans="1:9" ht="15" customHeight="1">
      <c r="A615" s="76" t="s">
        <v>130</v>
      </c>
      <c r="B615" s="44" t="s">
        <v>129</v>
      </c>
      <c r="C615" s="44" t="s">
        <v>525</v>
      </c>
      <c r="D615" s="44" t="s">
        <v>532</v>
      </c>
      <c r="E615" s="44" t="s">
        <v>690</v>
      </c>
      <c r="F615" s="44"/>
      <c r="G615" s="47">
        <f>SUM(G616)</f>
        <v>1333.8000000000002</v>
      </c>
      <c r="H615" s="47">
        <f>SUM(H616)</f>
        <v>1333.8</v>
      </c>
      <c r="I615" s="47">
        <f>SUM(I616)</f>
        <v>1333.8</v>
      </c>
    </row>
    <row r="616" spans="1:9" ht="15" customHeight="1">
      <c r="A616" s="76" t="s">
        <v>556</v>
      </c>
      <c r="B616" s="44" t="s">
        <v>129</v>
      </c>
      <c r="C616" s="44" t="s">
        <v>525</v>
      </c>
      <c r="D616" s="44" t="s">
        <v>532</v>
      </c>
      <c r="E616" s="44" t="s">
        <v>58</v>
      </c>
      <c r="F616" s="44"/>
      <c r="G616" s="47">
        <f>SUM(G620+G618)</f>
        <v>1333.8000000000002</v>
      </c>
      <c r="H616" s="47">
        <f>SUM(H620+H618)</f>
        <v>1333.8</v>
      </c>
      <c r="I616" s="47">
        <f>SUM(I620+I618)</f>
        <v>1333.8</v>
      </c>
    </row>
    <row r="617" spans="1:9" ht="45" customHeight="1">
      <c r="A617" s="46" t="s">
        <v>656</v>
      </c>
      <c r="B617" s="44" t="s">
        <v>129</v>
      </c>
      <c r="C617" s="44" t="s">
        <v>525</v>
      </c>
      <c r="D617" s="44" t="s">
        <v>532</v>
      </c>
      <c r="E617" s="44" t="s">
        <v>58</v>
      </c>
      <c r="F617" s="44" t="s">
        <v>604</v>
      </c>
      <c r="G617" s="47">
        <f>G618</f>
        <v>1137.4</v>
      </c>
      <c r="H617" s="47">
        <f>H618</f>
        <v>1126.8</v>
      </c>
      <c r="I617" s="47">
        <f>I618</f>
        <v>1126.8</v>
      </c>
    </row>
    <row r="618" spans="1:11" ht="15" customHeight="1">
      <c r="A618" s="46" t="s">
        <v>618</v>
      </c>
      <c r="B618" s="44" t="s">
        <v>129</v>
      </c>
      <c r="C618" s="44" t="s">
        <v>525</v>
      </c>
      <c r="D618" s="44" t="s">
        <v>532</v>
      </c>
      <c r="E618" s="44" t="s">
        <v>58</v>
      </c>
      <c r="F618" s="44" t="s">
        <v>617</v>
      </c>
      <c r="G618" s="47">
        <v>1137.4</v>
      </c>
      <c r="H618" s="47">
        <v>1126.8</v>
      </c>
      <c r="I618" s="47">
        <v>1126.8</v>
      </c>
      <c r="J618" s="78"/>
      <c r="K618" s="78"/>
    </row>
    <row r="619" spans="1:9" ht="15" customHeight="1">
      <c r="A619" s="46" t="s">
        <v>619</v>
      </c>
      <c r="B619" s="44" t="s">
        <v>129</v>
      </c>
      <c r="C619" s="44" t="s">
        <v>525</v>
      </c>
      <c r="D619" s="44" t="s">
        <v>532</v>
      </c>
      <c r="E619" s="44" t="s">
        <v>58</v>
      </c>
      <c r="F619" s="44" t="s">
        <v>620</v>
      </c>
      <c r="G619" s="47">
        <f>G620</f>
        <v>196.4</v>
      </c>
      <c r="H619" s="47">
        <f>H620</f>
        <v>207</v>
      </c>
      <c r="I619" s="47">
        <f>I620</f>
        <v>207</v>
      </c>
    </row>
    <row r="620" spans="1:9" ht="30" customHeight="1">
      <c r="A620" s="46" t="s">
        <v>622</v>
      </c>
      <c r="B620" s="44" t="s">
        <v>129</v>
      </c>
      <c r="C620" s="44" t="s">
        <v>525</v>
      </c>
      <c r="D620" s="44" t="s">
        <v>532</v>
      </c>
      <c r="E620" s="44" t="s">
        <v>58</v>
      </c>
      <c r="F620" s="44" t="s">
        <v>621</v>
      </c>
      <c r="G620" s="47">
        <v>196.4</v>
      </c>
      <c r="H620" s="47">
        <v>207</v>
      </c>
      <c r="I620" s="47">
        <v>207</v>
      </c>
    </row>
    <row r="621" spans="1:9" ht="15" customHeight="1">
      <c r="A621" s="46" t="s">
        <v>517</v>
      </c>
      <c r="B621" s="43" t="s">
        <v>129</v>
      </c>
      <c r="C621" s="43" t="s">
        <v>525</v>
      </c>
      <c r="D621" s="43" t="s">
        <v>532</v>
      </c>
      <c r="E621" s="43" t="s">
        <v>683</v>
      </c>
      <c r="F621" s="43"/>
      <c r="G621" s="47">
        <f>G622</f>
        <v>5046.599999999999</v>
      </c>
      <c r="H621" s="47">
        <f>H622</f>
        <v>2828.2</v>
      </c>
      <c r="I621" s="47">
        <f>I622</f>
        <v>2934.2</v>
      </c>
    </row>
    <row r="622" spans="1:9" ht="15" customHeight="1">
      <c r="A622" s="46" t="s">
        <v>589</v>
      </c>
      <c r="B622" s="43" t="s">
        <v>129</v>
      </c>
      <c r="C622" s="43" t="s">
        <v>525</v>
      </c>
      <c r="D622" s="43" t="s">
        <v>532</v>
      </c>
      <c r="E622" s="43" t="s">
        <v>684</v>
      </c>
      <c r="F622" s="43"/>
      <c r="G622" s="47">
        <f>G623</f>
        <v>5046.599999999999</v>
      </c>
      <c r="H622" s="47">
        <f>H623+H612</f>
        <v>2828.2</v>
      </c>
      <c r="I622" s="47">
        <f>I623+I612</f>
        <v>2934.2</v>
      </c>
    </row>
    <row r="623" spans="1:9" ht="15" customHeight="1">
      <c r="A623" s="46" t="s">
        <v>588</v>
      </c>
      <c r="B623" s="43" t="s">
        <v>129</v>
      </c>
      <c r="C623" s="43" t="s">
        <v>525</v>
      </c>
      <c r="D623" s="43" t="s">
        <v>532</v>
      </c>
      <c r="E623" s="43" t="s">
        <v>685</v>
      </c>
      <c r="F623" s="43"/>
      <c r="G623" s="47">
        <f>G624</f>
        <v>5046.599999999999</v>
      </c>
      <c r="H623" s="47">
        <f>H624</f>
        <v>2828.2</v>
      </c>
      <c r="I623" s="47">
        <f>I624</f>
        <v>2934.2</v>
      </c>
    </row>
    <row r="624" spans="1:9" ht="30" customHeight="1">
      <c r="A624" s="46" t="s">
        <v>131</v>
      </c>
      <c r="B624" s="43" t="s">
        <v>129</v>
      </c>
      <c r="C624" s="43" t="s">
        <v>525</v>
      </c>
      <c r="D624" s="43" t="s">
        <v>532</v>
      </c>
      <c r="E624" s="43" t="s">
        <v>686</v>
      </c>
      <c r="F624" s="43"/>
      <c r="G624" s="47">
        <f>G625+G627+G629</f>
        <v>5046.599999999999</v>
      </c>
      <c r="H624" s="47">
        <f>H625+H627+H629</f>
        <v>2828.2</v>
      </c>
      <c r="I624" s="47">
        <f>I625+I627+I629</f>
        <v>2934.2</v>
      </c>
    </row>
    <row r="625" spans="1:9" ht="45" customHeight="1">
      <c r="A625" s="46" t="s">
        <v>656</v>
      </c>
      <c r="B625" s="43" t="s">
        <v>129</v>
      </c>
      <c r="C625" s="43" t="s">
        <v>525</v>
      </c>
      <c r="D625" s="43" t="s">
        <v>532</v>
      </c>
      <c r="E625" s="43" t="s">
        <v>686</v>
      </c>
      <c r="F625" s="43" t="s">
        <v>604</v>
      </c>
      <c r="G625" s="47">
        <f>G626</f>
        <v>4953</v>
      </c>
      <c r="H625" s="47">
        <f>H626</f>
        <v>2657.7</v>
      </c>
      <c r="I625" s="47">
        <f>I626</f>
        <v>2758.7</v>
      </c>
    </row>
    <row r="626" spans="1:11" ht="15" customHeight="1">
      <c r="A626" s="46" t="s">
        <v>618</v>
      </c>
      <c r="B626" s="43" t="s">
        <v>129</v>
      </c>
      <c r="C626" s="43" t="s">
        <v>525</v>
      </c>
      <c r="D626" s="43" t="s">
        <v>532</v>
      </c>
      <c r="E626" s="43" t="s">
        <v>686</v>
      </c>
      <c r="F626" s="43" t="s">
        <v>617</v>
      </c>
      <c r="G626" s="47">
        <v>4953</v>
      </c>
      <c r="H626" s="47">
        <v>2657.7</v>
      </c>
      <c r="I626" s="47">
        <v>2758.7</v>
      </c>
      <c r="J626" s="78"/>
      <c r="K626" s="78"/>
    </row>
    <row r="627" spans="1:9" ht="15" customHeight="1">
      <c r="A627" s="46" t="s">
        <v>619</v>
      </c>
      <c r="B627" s="43" t="s">
        <v>129</v>
      </c>
      <c r="C627" s="43" t="s">
        <v>525</v>
      </c>
      <c r="D627" s="43" t="s">
        <v>532</v>
      </c>
      <c r="E627" s="43" t="s">
        <v>686</v>
      </c>
      <c r="F627" s="43" t="s">
        <v>620</v>
      </c>
      <c r="G627" s="47">
        <f>G628</f>
        <v>92.7</v>
      </c>
      <c r="H627" s="47">
        <f>H628</f>
        <v>170</v>
      </c>
      <c r="I627" s="47">
        <f>I628</f>
        <v>175</v>
      </c>
    </row>
    <row r="628" spans="1:9" ht="30" customHeight="1">
      <c r="A628" s="46" t="s">
        <v>622</v>
      </c>
      <c r="B628" s="43" t="s">
        <v>129</v>
      </c>
      <c r="C628" s="43" t="s">
        <v>525</v>
      </c>
      <c r="D628" s="43" t="s">
        <v>532</v>
      </c>
      <c r="E628" s="43" t="s">
        <v>686</v>
      </c>
      <c r="F628" s="43" t="s">
        <v>621</v>
      </c>
      <c r="G628" s="47">
        <v>92.7</v>
      </c>
      <c r="H628" s="47">
        <v>170</v>
      </c>
      <c r="I628" s="47">
        <v>175</v>
      </c>
    </row>
    <row r="629" spans="1:9" ht="15" customHeight="1">
      <c r="A629" s="46" t="s">
        <v>623</v>
      </c>
      <c r="B629" s="43" t="s">
        <v>129</v>
      </c>
      <c r="C629" s="43" t="s">
        <v>525</v>
      </c>
      <c r="D629" s="43" t="s">
        <v>532</v>
      </c>
      <c r="E629" s="43" t="s">
        <v>686</v>
      </c>
      <c r="F629" s="43" t="s">
        <v>625</v>
      </c>
      <c r="G629" s="47">
        <f>G630</f>
        <v>0.9</v>
      </c>
      <c r="H629" s="47">
        <f>H630</f>
        <v>0.5</v>
      </c>
      <c r="I629" s="47">
        <f>I630</f>
        <v>0.5</v>
      </c>
    </row>
    <row r="630" spans="1:9" ht="15" customHeight="1">
      <c r="A630" s="46" t="s">
        <v>624</v>
      </c>
      <c r="B630" s="43" t="s">
        <v>129</v>
      </c>
      <c r="C630" s="43" t="s">
        <v>525</v>
      </c>
      <c r="D630" s="43" t="s">
        <v>532</v>
      </c>
      <c r="E630" s="43" t="s">
        <v>686</v>
      </c>
      <c r="F630" s="43" t="s">
        <v>626</v>
      </c>
      <c r="G630" s="47">
        <v>0.9</v>
      </c>
      <c r="H630" s="47">
        <v>0.5</v>
      </c>
      <c r="I630" s="47">
        <v>0.5</v>
      </c>
    </row>
    <row r="631" spans="1:9" ht="15" customHeight="1">
      <c r="A631" s="46" t="s">
        <v>207</v>
      </c>
      <c r="B631" s="43" t="s">
        <v>129</v>
      </c>
      <c r="C631" s="43" t="s">
        <v>525</v>
      </c>
      <c r="D631" s="43" t="s">
        <v>532</v>
      </c>
      <c r="E631" s="43" t="s">
        <v>495</v>
      </c>
      <c r="F631" s="43"/>
      <c r="G631" s="81">
        <f>SUM(G632+G636+G640+G644+G648)</f>
        <v>453.20000000000005</v>
      </c>
      <c r="H631" s="81">
        <f>SUM(H632+H636+H640+H644+H648)</f>
        <v>671.2</v>
      </c>
      <c r="I631" s="81">
        <f>SUM(I632+I636+I640+I644+I648)</f>
        <v>752.1999999999999</v>
      </c>
    </row>
    <row r="632" spans="1:9" ht="30" customHeight="1">
      <c r="A632" s="46" t="s">
        <v>94</v>
      </c>
      <c r="B632" s="43" t="s">
        <v>129</v>
      </c>
      <c r="C632" s="43" t="s">
        <v>525</v>
      </c>
      <c r="D632" s="43" t="s">
        <v>532</v>
      </c>
      <c r="E632" s="43" t="s">
        <v>498</v>
      </c>
      <c r="F632" s="43"/>
      <c r="G632" s="81">
        <f aca="true" t="shared" si="103" ref="G632:I634">G633</f>
        <v>78.8</v>
      </c>
      <c r="H632" s="81">
        <f t="shared" si="103"/>
        <v>283.5</v>
      </c>
      <c r="I632" s="81">
        <f t="shared" si="103"/>
        <v>284.5</v>
      </c>
    </row>
    <row r="633" spans="1:9" ht="15" customHeight="1">
      <c r="A633" s="46" t="s">
        <v>76</v>
      </c>
      <c r="B633" s="43" t="s">
        <v>129</v>
      </c>
      <c r="C633" s="43" t="s">
        <v>525</v>
      </c>
      <c r="D633" s="43" t="s">
        <v>532</v>
      </c>
      <c r="E633" s="43" t="s">
        <v>499</v>
      </c>
      <c r="F633" s="43"/>
      <c r="G633" s="81">
        <f t="shared" si="103"/>
        <v>78.8</v>
      </c>
      <c r="H633" s="81">
        <f t="shared" si="103"/>
        <v>283.5</v>
      </c>
      <c r="I633" s="81">
        <f t="shared" si="103"/>
        <v>284.5</v>
      </c>
    </row>
    <row r="634" spans="1:9" ht="15" customHeight="1">
      <c r="A634" s="46" t="s">
        <v>619</v>
      </c>
      <c r="B634" s="43" t="s">
        <v>129</v>
      </c>
      <c r="C634" s="43" t="s">
        <v>525</v>
      </c>
      <c r="D634" s="43" t="s">
        <v>532</v>
      </c>
      <c r="E634" s="43" t="s">
        <v>499</v>
      </c>
      <c r="F634" s="43" t="s">
        <v>620</v>
      </c>
      <c r="G634" s="81">
        <f t="shared" si="103"/>
        <v>78.8</v>
      </c>
      <c r="H634" s="81">
        <f t="shared" si="103"/>
        <v>283.5</v>
      </c>
      <c r="I634" s="81">
        <f t="shared" si="103"/>
        <v>284.5</v>
      </c>
    </row>
    <row r="635" spans="1:9" ht="30" customHeight="1">
      <c r="A635" s="46" t="s">
        <v>622</v>
      </c>
      <c r="B635" s="43" t="s">
        <v>129</v>
      </c>
      <c r="C635" s="43" t="s">
        <v>525</v>
      </c>
      <c r="D635" s="43" t="s">
        <v>532</v>
      </c>
      <c r="E635" s="43" t="s">
        <v>499</v>
      </c>
      <c r="F635" s="43" t="s">
        <v>621</v>
      </c>
      <c r="G635" s="81">
        <v>78.8</v>
      </c>
      <c r="H635" s="81">
        <v>283.5</v>
      </c>
      <c r="I635" s="81">
        <v>284.5</v>
      </c>
    </row>
    <row r="636" spans="1:9" ht="30" customHeight="1">
      <c r="A636" s="46" t="s">
        <v>95</v>
      </c>
      <c r="B636" s="43" t="s">
        <v>129</v>
      </c>
      <c r="C636" s="43" t="s">
        <v>525</v>
      </c>
      <c r="D636" s="43" t="s">
        <v>532</v>
      </c>
      <c r="E636" s="43" t="s">
        <v>501</v>
      </c>
      <c r="F636" s="43"/>
      <c r="G636" s="81">
        <f aca="true" t="shared" si="104" ref="G636:I638">G637</f>
        <v>233.5</v>
      </c>
      <c r="H636" s="81">
        <f t="shared" si="104"/>
        <v>218.7</v>
      </c>
      <c r="I636" s="81">
        <f t="shared" si="104"/>
        <v>287.3</v>
      </c>
    </row>
    <row r="637" spans="1:9" ht="15" customHeight="1">
      <c r="A637" s="46" t="s">
        <v>76</v>
      </c>
      <c r="B637" s="43" t="s">
        <v>129</v>
      </c>
      <c r="C637" s="43" t="s">
        <v>525</v>
      </c>
      <c r="D637" s="43" t="s">
        <v>532</v>
      </c>
      <c r="E637" s="43" t="s">
        <v>502</v>
      </c>
      <c r="F637" s="43"/>
      <c r="G637" s="81">
        <f t="shared" si="104"/>
        <v>233.5</v>
      </c>
      <c r="H637" s="81">
        <f t="shared" si="104"/>
        <v>218.7</v>
      </c>
      <c r="I637" s="81">
        <f t="shared" si="104"/>
        <v>287.3</v>
      </c>
    </row>
    <row r="638" spans="1:9" ht="15" customHeight="1">
      <c r="A638" s="46" t="s">
        <v>619</v>
      </c>
      <c r="B638" s="43" t="s">
        <v>129</v>
      </c>
      <c r="C638" s="43" t="s">
        <v>525</v>
      </c>
      <c r="D638" s="43" t="s">
        <v>532</v>
      </c>
      <c r="E638" s="43" t="s">
        <v>502</v>
      </c>
      <c r="F638" s="43" t="s">
        <v>620</v>
      </c>
      <c r="G638" s="81">
        <f t="shared" si="104"/>
        <v>233.5</v>
      </c>
      <c r="H638" s="81">
        <f t="shared" si="104"/>
        <v>218.7</v>
      </c>
      <c r="I638" s="81">
        <f t="shared" si="104"/>
        <v>287.3</v>
      </c>
    </row>
    <row r="639" spans="1:9" ht="30" customHeight="1">
      <c r="A639" s="46" t="s">
        <v>622</v>
      </c>
      <c r="B639" s="43" t="s">
        <v>129</v>
      </c>
      <c r="C639" s="43" t="s">
        <v>525</v>
      </c>
      <c r="D639" s="43" t="s">
        <v>532</v>
      </c>
      <c r="E639" s="43" t="s">
        <v>502</v>
      </c>
      <c r="F639" s="43" t="s">
        <v>621</v>
      </c>
      <c r="G639" s="81">
        <v>233.5</v>
      </c>
      <c r="H639" s="81">
        <v>218.7</v>
      </c>
      <c r="I639" s="81">
        <v>287.3</v>
      </c>
    </row>
    <row r="640" spans="1:9" ht="15" customHeight="1">
      <c r="A640" s="46" t="s">
        <v>96</v>
      </c>
      <c r="B640" s="43" t="s">
        <v>129</v>
      </c>
      <c r="C640" s="43" t="s">
        <v>525</v>
      </c>
      <c r="D640" s="43" t="s">
        <v>532</v>
      </c>
      <c r="E640" s="43" t="s">
        <v>503</v>
      </c>
      <c r="F640" s="43"/>
      <c r="G640" s="81">
        <f aca="true" t="shared" si="105" ref="G640:I642">G641</f>
        <v>21.5</v>
      </c>
      <c r="H640" s="81">
        <f t="shared" si="105"/>
        <v>21.5</v>
      </c>
      <c r="I640" s="81">
        <f t="shared" si="105"/>
        <v>21.5</v>
      </c>
    </row>
    <row r="641" spans="1:9" ht="15" customHeight="1">
      <c r="A641" s="46" t="s">
        <v>76</v>
      </c>
      <c r="B641" s="43" t="s">
        <v>129</v>
      </c>
      <c r="C641" s="43" t="s">
        <v>525</v>
      </c>
      <c r="D641" s="43" t="s">
        <v>532</v>
      </c>
      <c r="E641" s="43" t="s">
        <v>504</v>
      </c>
      <c r="F641" s="43"/>
      <c r="G641" s="81">
        <f t="shared" si="105"/>
        <v>21.5</v>
      </c>
      <c r="H641" s="81">
        <f t="shared" si="105"/>
        <v>21.5</v>
      </c>
      <c r="I641" s="81">
        <f t="shared" si="105"/>
        <v>21.5</v>
      </c>
    </row>
    <row r="642" spans="1:9" ht="15" customHeight="1">
      <c r="A642" s="46" t="s">
        <v>619</v>
      </c>
      <c r="B642" s="43" t="s">
        <v>129</v>
      </c>
      <c r="C642" s="43" t="s">
        <v>525</v>
      </c>
      <c r="D642" s="43" t="s">
        <v>532</v>
      </c>
      <c r="E642" s="43" t="s">
        <v>504</v>
      </c>
      <c r="F642" s="43" t="s">
        <v>620</v>
      </c>
      <c r="G642" s="81">
        <f t="shared" si="105"/>
        <v>21.5</v>
      </c>
      <c r="H642" s="81">
        <f t="shared" si="105"/>
        <v>21.5</v>
      </c>
      <c r="I642" s="81">
        <f t="shared" si="105"/>
        <v>21.5</v>
      </c>
    </row>
    <row r="643" spans="1:9" ht="30" customHeight="1">
      <c r="A643" s="46" t="s">
        <v>622</v>
      </c>
      <c r="B643" s="43" t="s">
        <v>129</v>
      </c>
      <c r="C643" s="43" t="s">
        <v>525</v>
      </c>
      <c r="D643" s="43" t="s">
        <v>532</v>
      </c>
      <c r="E643" s="43" t="s">
        <v>504</v>
      </c>
      <c r="F643" s="43" t="s">
        <v>621</v>
      </c>
      <c r="G643" s="81">
        <v>21.5</v>
      </c>
      <c r="H643" s="81">
        <v>21.5</v>
      </c>
      <c r="I643" s="81">
        <v>21.5</v>
      </c>
    </row>
    <row r="644" spans="1:9" ht="15" customHeight="1">
      <c r="A644" s="46" t="s">
        <v>97</v>
      </c>
      <c r="B644" s="43" t="s">
        <v>129</v>
      </c>
      <c r="C644" s="43" t="s">
        <v>525</v>
      </c>
      <c r="D644" s="43" t="s">
        <v>532</v>
      </c>
      <c r="E644" s="43" t="s">
        <v>505</v>
      </c>
      <c r="F644" s="43"/>
      <c r="G644" s="81">
        <f aca="true" t="shared" si="106" ref="G644:I646">G645</f>
        <v>1</v>
      </c>
      <c r="H644" s="81">
        <f t="shared" si="106"/>
        <v>3.5</v>
      </c>
      <c r="I644" s="81">
        <f t="shared" si="106"/>
        <v>3.9</v>
      </c>
    </row>
    <row r="645" spans="1:9" ht="15" customHeight="1">
      <c r="A645" s="46" t="s">
        <v>76</v>
      </c>
      <c r="B645" s="43" t="s">
        <v>129</v>
      </c>
      <c r="C645" s="43" t="s">
        <v>525</v>
      </c>
      <c r="D645" s="43" t="s">
        <v>532</v>
      </c>
      <c r="E645" s="43" t="s">
        <v>506</v>
      </c>
      <c r="F645" s="43"/>
      <c r="G645" s="81">
        <f t="shared" si="106"/>
        <v>1</v>
      </c>
      <c r="H645" s="81">
        <f t="shared" si="106"/>
        <v>3.5</v>
      </c>
      <c r="I645" s="81">
        <f t="shared" si="106"/>
        <v>3.9</v>
      </c>
    </row>
    <row r="646" spans="1:9" ht="15" customHeight="1">
      <c r="A646" s="46" t="s">
        <v>619</v>
      </c>
      <c r="B646" s="43" t="s">
        <v>129</v>
      </c>
      <c r="C646" s="43" t="s">
        <v>525</v>
      </c>
      <c r="D646" s="43" t="s">
        <v>532</v>
      </c>
      <c r="E646" s="43" t="s">
        <v>506</v>
      </c>
      <c r="F646" s="43" t="s">
        <v>620</v>
      </c>
      <c r="G646" s="81">
        <f t="shared" si="106"/>
        <v>1</v>
      </c>
      <c r="H646" s="81">
        <f t="shared" si="106"/>
        <v>3.5</v>
      </c>
      <c r="I646" s="81">
        <f t="shared" si="106"/>
        <v>3.9</v>
      </c>
    </row>
    <row r="647" spans="1:9" ht="30" customHeight="1">
      <c r="A647" s="46" t="s">
        <v>622</v>
      </c>
      <c r="B647" s="43" t="s">
        <v>129</v>
      </c>
      <c r="C647" s="43" t="s">
        <v>525</v>
      </c>
      <c r="D647" s="43" t="s">
        <v>532</v>
      </c>
      <c r="E647" s="43" t="s">
        <v>506</v>
      </c>
      <c r="F647" s="43" t="s">
        <v>621</v>
      </c>
      <c r="G647" s="47">
        <v>1</v>
      </c>
      <c r="H647" s="47">
        <v>3.5</v>
      </c>
      <c r="I647" s="47">
        <v>3.9</v>
      </c>
    </row>
    <row r="648" spans="1:9" ht="30" customHeight="1">
      <c r="A648" s="46" t="s">
        <v>102</v>
      </c>
      <c r="B648" s="43" t="s">
        <v>129</v>
      </c>
      <c r="C648" s="43" t="s">
        <v>525</v>
      </c>
      <c r="D648" s="43" t="s">
        <v>532</v>
      </c>
      <c r="E648" s="43" t="s">
        <v>507</v>
      </c>
      <c r="F648" s="43"/>
      <c r="G648" s="81">
        <f aca="true" t="shared" si="107" ref="G648:I650">G649</f>
        <v>118.4</v>
      </c>
      <c r="H648" s="81">
        <f t="shared" si="107"/>
        <v>144</v>
      </c>
      <c r="I648" s="81">
        <f t="shared" si="107"/>
        <v>155</v>
      </c>
    </row>
    <row r="649" spans="1:9" ht="15" customHeight="1">
      <c r="A649" s="46" t="s">
        <v>76</v>
      </c>
      <c r="B649" s="43" t="s">
        <v>129</v>
      </c>
      <c r="C649" s="43" t="s">
        <v>525</v>
      </c>
      <c r="D649" s="43" t="s">
        <v>532</v>
      </c>
      <c r="E649" s="43" t="s">
        <v>508</v>
      </c>
      <c r="F649" s="43"/>
      <c r="G649" s="81">
        <f t="shared" si="107"/>
        <v>118.4</v>
      </c>
      <c r="H649" s="81">
        <f t="shared" si="107"/>
        <v>144</v>
      </c>
      <c r="I649" s="81">
        <f t="shared" si="107"/>
        <v>155</v>
      </c>
    </row>
    <row r="650" spans="1:9" ht="15" customHeight="1">
      <c r="A650" s="46" t="s">
        <v>619</v>
      </c>
      <c r="B650" s="43" t="s">
        <v>129</v>
      </c>
      <c r="C650" s="43" t="s">
        <v>525</v>
      </c>
      <c r="D650" s="43" t="s">
        <v>532</v>
      </c>
      <c r="E650" s="43" t="s">
        <v>508</v>
      </c>
      <c r="F650" s="43" t="s">
        <v>620</v>
      </c>
      <c r="G650" s="81">
        <f t="shared" si="107"/>
        <v>118.4</v>
      </c>
      <c r="H650" s="81">
        <f t="shared" si="107"/>
        <v>144</v>
      </c>
      <c r="I650" s="81">
        <f t="shared" si="107"/>
        <v>155</v>
      </c>
    </row>
    <row r="651" spans="1:9" ht="30" customHeight="1">
      <c r="A651" s="46" t="s">
        <v>622</v>
      </c>
      <c r="B651" s="43" t="s">
        <v>129</v>
      </c>
      <c r="C651" s="43" t="s">
        <v>525</v>
      </c>
      <c r="D651" s="43" t="s">
        <v>532</v>
      </c>
      <c r="E651" s="43" t="s">
        <v>508</v>
      </c>
      <c r="F651" s="43" t="s">
        <v>621</v>
      </c>
      <c r="G651" s="81">
        <v>118.4</v>
      </c>
      <c r="H651" s="81">
        <v>144</v>
      </c>
      <c r="I651" s="81">
        <v>155</v>
      </c>
    </row>
    <row r="652" spans="1:9" ht="15" customHeight="1">
      <c r="A652" s="46" t="s">
        <v>528</v>
      </c>
      <c r="B652" s="44" t="s">
        <v>129</v>
      </c>
      <c r="C652" s="44" t="s">
        <v>525</v>
      </c>
      <c r="D652" s="44" t="s">
        <v>555</v>
      </c>
      <c r="E652" s="44"/>
      <c r="F652" s="44"/>
      <c r="G652" s="47">
        <f aca="true" t="shared" si="108" ref="G652:I655">G653</f>
        <v>1050</v>
      </c>
      <c r="H652" s="47">
        <f t="shared" si="108"/>
        <v>170</v>
      </c>
      <c r="I652" s="47">
        <f t="shared" si="108"/>
        <v>150</v>
      </c>
    </row>
    <row r="653" spans="1:9" ht="15" customHeight="1">
      <c r="A653" s="46" t="s">
        <v>653</v>
      </c>
      <c r="B653" s="44" t="s">
        <v>129</v>
      </c>
      <c r="C653" s="44" t="s">
        <v>525</v>
      </c>
      <c r="D653" s="44" t="s">
        <v>555</v>
      </c>
      <c r="E653" s="44" t="s">
        <v>702</v>
      </c>
      <c r="F653" s="44"/>
      <c r="G653" s="47">
        <f t="shared" si="108"/>
        <v>1050</v>
      </c>
      <c r="H653" s="47">
        <f t="shared" si="108"/>
        <v>170</v>
      </c>
      <c r="I653" s="47">
        <f t="shared" si="108"/>
        <v>150</v>
      </c>
    </row>
    <row r="654" spans="1:9" ht="15" customHeight="1">
      <c r="A654" s="46" t="s">
        <v>682</v>
      </c>
      <c r="B654" s="44" t="s">
        <v>129</v>
      </c>
      <c r="C654" s="44" t="s">
        <v>525</v>
      </c>
      <c r="D654" s="44" t="s">
        <v>555</v>
      </c>
      <c r="E654" s="44" t="s">
        <v>703</v>
      </c>
      <c r="F654" s="44"/>
      <c r="G654" s="47">
        <f t="shared" si="108"/>
        <v>1050</v>
      </c>
      <c r="H654" s="47">
        <f t="shared" si="108"/>
        <v>170</v>
      </c>
      <c r="I654" s="47">
        <f t="shared" si="108"/>
        <v>150</v>
      </c>
    </row>
    <row r="655" spans="1:9" ht="15" customHeight="1">
      <c r="A655" s="46" t="s">
        <v>623</v>
      </c>
      <c r="B655" s="44" t="s">
        <v>129</v>
      </c>
      <c r="C655" s="44" t="s">
        <v>525</v>
      </c>
      <c r="D655" s="44" t="s">
        <v>555</v>
      </c>
      <c r="E655" s="44" t="s">
        <v>703</v>
      </c>
      <c r="F655" s="44" t="s">
        <v>625</v>
      </c>
      <c r="G655" s="47">
        <f t="shared" si="108"/>
        <v>1050</v>
      </c>
      <c r="H655" s="47">
        <f t="shared" si="108"/>
        <v>170</v>
      </c>
      <c r="I655" s="47">
        <f t="shared" si="108"/>
        <v>150</v>
      </c>
    </row>
    <row r="656" spans="1:9" ht="15" customHeight="1">
      <c r="A656" s="46" t="s">
        <v>655</v>
      </c>
      <c r="B656" s="44" t="s">
        <v>129</v>
      </c>
      <c r="C656" s="44" t="s">
        <v>525</v>
      </c>
      <c r="D656" s="44" t="s">
        <v>555</v>
      </c>
      <c r="E656" s="44" t="s">
        <v>703</v>
      </c>
      <c r="F656" s="44" t="s">
        <v>654</v>
      </c>
      <c r="G656" s="47">
        <v>1050</v>
      </c>
      <c r="H656" s="47">
        <v>170</v>
      </c>
      <c r="I656" s="47">
        <v>150</v>
      </c>
    </row>
    <row r="657" spans="1:9" ht="15" customHeight="1">
      <c r="A657" s="46" t="s">
        <v>393</v>
      </c>
      <c r="B657" s="44" t="s">
        <v>129</v>
      </c>
      <c r="C657" s="44" t="s">
        <v>530</v>
      </c>
      <c r="D657" s="44"/>
      <c r="E657" s="44"/>
      <c r="F657" s="44"/>
      <c r="G657" s="47">
        <f aca="true" t="shared" si="109" ref="G657:I658">G658</f>
        <v>9759.7</v>
      </c>
      <c r="H657" s="47">
        <f t="shared" si="109"/>
        <v>0</v>
      </c>
      <c r="I657" s="47">
        <f t="shared" si="109"/>
        <v>0</v>
      </c>
    </row>
    <row r="658" spans="1:9" ht="15" customHeight="1">
      <c r="A658" s="46" t="s">
        <v>521</v>
      </c>
      <c r="B658" s="44" t="s">
        <v>129</v>
      </c>
      <c r="C658" s="44" t="s">
        <v>530</v>
      </c>
      <c r="D658" s="44" t="s">
        <v>525</v>
      </c>
      <c r="E658" s="44"/>
      <c r="F658" s="44"/>
      <c r="G658" s="47">
        <f t="shared" si="109"/>
        <v>9759.7</v>
      </c>
      <c r="H658" s="47">
        <f t="shared" si="109"/>
        <v>0</v>
      </c>
      <c r="I658" s="47">
        <f t="shared" si="109"/>
        <v>0</v>
      </c>
    </row>
    <row r="659" spans="1:9" ht="30" customHeight="1">
      <c r="A659" s="46" t="s">
        <v>250</v>
      </c>
      <c r="B659" s="44" t="s">
        <v>129</v>
      </c>
      <c r="C659" s="44" t="s">
        <v>530</v>
      </c>
      <c r="D659" s="44" t="s">
        <v>525</v>
      </c>
      <c r="E659" s="44" t="s">
        <v>4</v>
      </c>
      <c r="F659" s="44"/>
      <c r="G659" s="47">
        <f aca="true" t="shared" si="110" ref="G659:I660">G660</f>
        <v>9759.7</v>
      </c>
      <c r="H659" s="47">
        <f t="shared" si="110"/>
        <v>0</v>
      </c>
      <c r="I659" s="47">
        <f t="shared" si="110"/>
        <v>0</v>
      </c>
    </row>
    <row r="660" spans="1:9" ht="30" customHeight="1">
      <c r="A660" s="46" t="s">
        <v>251</v>
      </c>
      <c r="B660" s="44" t="s">
        <v>129</v>
      </c>
      <c r="C660" s="44" t="s">
        <v>530</v>
      </c>
      <c r="D660" s="44" t="s">
        <v>525</v>
      </c>
      <c r="E660" s="44" t="s">
        <v>149</v>
      </c>
      <c r="F660" s="44"/>
      <c r="G660" s="47">
        <f t="shared" si="110"/>
        <v>9759.7</v>
      </c>
      <c r="H660" s="47">
        <f t="shared" si="110"/>
        <v>0</v>
      </c>
      <c r="I660" s="47">
        <f t="shared" si="110"/>
        <v>0</v>
      </c>
    </row>
    <row r="661" spans="1:9" ht="30" customHeight="1">
      <c r="A661" s="46" t="s">
        <v>152</v>
      </c>
      <c r="B661" s="44" t="s">
        <v>129</v>
      </c>
      <c r="C661" s="44" t="s">
        <v>530</v>
      </c>
      <c r="D661" s="44" t="s">
        <v>525</v>
      </c>
      <c r="E661" s="44" t="s">
        <v>150</v>
      </c>
      <c r="F661" s="44"/>
      <c r="G661" s="47">
        <f>G663</f>
        <v>9759.7</v>
      </c>
      <c r="H661" s="47">
        <f>H663</f>
        <v>0</v>
      </c>
      <c r="I661" s="47">
        <f>I663</f>
        <v>0</v>
      </c>
    </row>
    <row r="662" spans="1:9" ht="30" customHeight="1">
      <c r="A662" s="46" t="s">
        <v>153</v>
      </c>
      <c r="B662" s="44" t="s">
        <v>129</v>
      </c>
      <c r="C662" s="44" t="s">
        <v>530</v>
      </c>
      <c r="D662" s="44" t="s">
        <v>525</v>
      </c>
      <c r="E662" s="44" t="s">
        <v>151</v>
      </c>
      <c r="F662" s="44"/>
      <c r="G662" s="47">
        <f>G661</f>
        <v>9759.7</v>
      </c>
      <c r="H662" s="47">
        <f>H661</f>
        <v>0</v>
      </c>
      <c r="I662" s="47">
        <f>I661</f>
        <v>0</v>
      </c>
    </row>
    <row r="663" spans="1:9" ht="15" customHeight="1">
      <c r="A663" s="76" t="s">
        <v>639</v>
      </c>
      <c r="B663" s="44" t="s">
        <v>129</v>
      </c>
      <c r="C663" s="44" t="s">
        <v>530</v>
      </c>
      <c r="D663" s="44" t="s">
        <v>525</v>
      </c>
      <c r="E663" s="44" t="s">
        <v>151</v>
      </c>
      <c r="F663" s="44" t="s">
        <v>636</v>
      </c>
      <c r="G663" s="47">
        <f>G664</f>
        <v>9759.7</v>
      </c>
      <c r="H663" s="47">
        <f>H664</f>
        <v>0</v>
      </c>
      <c r="I663" s="47">
        <f>I664</f>
        <v>0</v>
      </c>
    </row>
    <row r="664" spans="1:9" ht="15" customHeight="1">
      <c r="A664" s="46" t="s">
        <v>549</v>
      </c>
      <c r="B664" s="44" t="s">
        <v>129</v>
      </c>
      <c r="C664" s="44" t="s">
        <v>530</v>
      </c>
      <c r="D664" s="44" t="s">
        <v>525</v>
      </c>
      <c r="E664" s="44" t="s">
        <v>151</v>
      </c>
      <c r="F664" s="44" t="s">
        <v>571</v>
      </c>
      <c r="G664" s="47">
        <v>9759.7</v>
      </c>
      <c r="H664" s="47">
        <v>0</v>
      </c>
      <c r="I664" s="47">
        <v>0</v>
      </c>
    </row>
    <row r="665" spans="1:9" ht="15" customHeight="1">
      <c r="A665" s="76" t="s">
        <v>543</v>
      </c>
      <c r="B665" s="44" t="s">
        <v>129</v>
      </c>
      <c r="C665" s="44" t="s">
        <v>555</v>
      </c>
      <c r="D665" s="44"/>
      <c r="E665" s="44"/>
      <c r="F665" s="44"/>
      <c r="G665" s="47">
        <f>G667</f>
        <v>45.3</v>
      </c>
      <c r="H665" s="47">
        <f>H667</f>
        <v>33.1</v>
      </c>
      <c r="I665" s="47">
        <f>I667</f>
        <v>14.9</v>
      </c>
    </row>
    <row r="666" spans="1:9" ht="15" customHeight="1">
      <c r="A666" s="76" t="s">
        <v>469</v>
      </c>
      <c r="B666" s="44" t="s">
        <v>129</v>
      </c>
      <c r="C666" s="44" t="s">
        <v>555</v>
      </c>
      <c r="D666" s="44" t="s">
        <v>525</v>
      </c>
      <c r="E666" s="44"/>
      <c r="F666" s="44"/>
      <c r="G666" s="47">
        <f aca="true" t="shared" si="111" ref="G666:I667">G667</f>
        <v>45.3</v>
      </c>
      <c r="H666" s="47">
        <f t="shared" si="111"/>
        <v>33.1</v>
      </c>
      <c r="I666" s="47">
        <f t="shared" si="111"/>
        <v>14.9</v>
      </c>
    </row>
    <row r="667" spans="1:9" ht="15" customHeight="1">
      <c r="A667" s="76" t="s">
        <v>586</v>
      </c>
      <c r="B667" s="44" t="s">
        <v>129</v>
      </c>
      <c r="C667" s="44" t="s">
        <v>555</v>
      </c>
      <c r="D667" s="44" t="s">
        <v>525</v>
      </c>
      <c r="E667" s="44" t="s">
        <v>707</v>
      </c>
      <c r="F667" s="44"/>
      <c r="G667" s="47">
        <f t="shared" si="111"/>
        <v>45.3</v>
      </c>
      <c r="H667" s="47">
        <f t="shared" si="111"/>
        <v>33.1</v>
      </c>
      <c r="I667" s="47">
        <f t="shared" si="111"/>
        <v>14.9</v>
      </c>
    </row>
    <row r="668" spans="1:9" s="75" customFormat="1" ht="15" customHeight="1">
      <c r="A668" s="76" t="s">
        <v>544</v>
      </c>
      <c r="B668" s="44" t="s">
        <v>129</v>
      </c>
      <c r="C668" s="44" t="s">
        <v>555</v>
      </c>
      <c r="D668" s="44" t="s">
        <v>525</v>
      </c>
      <c r="E668" s="44" t="s">
        <v>708</v>
      </c>
      <c r="F668" s="44"/>
      <c r="G668" s="47">
        <f>G670</f>
        <v>45.3</v>
      </c>
      <c r="H668" s="47">
        <f>H670</f>
        <v>33.1</v>
      </c>
      <c r="I668" s="47">
        <f>I670</f>
        <v>14.9</v>
      </c>
    </row>
    <row r="669" spans="1:9" ht="15" customHeight="1">
      <c r="A669" s="76" t="s">
        <v>637</v>
      </c>
      <c r="B669" s="44" t="s">
        <v>129</v>
      </c>
      <c r="C669" s="44" t="s">
        <v>555</v>
      </c>
      <c r="D669" s="44" t="s">
        <v>525</v>
      </c>
      <c r="E669" s="44" t="s">
        <v>708</v>
      </c>
      <c r="F669" s="44" t="s">
        <v>120</v>
      </c>
      <c r="G669" s="47">
        <f>G670</f>
        <v>45.3</v>
      </c>
      <c r="H669" s="47">
        <f>H670</f>
        <v>33.1</v>
      </c>
      <c r="I669" s="47">
        <f>I670</f>
        <v>14.9</v>
      </c>
    </row>
    <row r="670" spans="1:9" ht="15" customHeight="1">
      <c r="A670" s="76" t="s">
        <v>570</v>
      </c>
      <c r="B670" s="44" t="s">
        <v>129</v>
      </c>
      <c r="C670" s="44" t="s">
        <v>555</v>
      </c>
      <c r="D670" s="44" t="s">
        <v>525</v>
      </c>
      <c r="E670" s="44" t="s">
        <v>708</v>
      </c>
      <c r="F670" s="44" t="s">
        <v>121</v>
      </c>
      <c r="G670" s="47">
        <v>45.3</v>
      </c>
      <c r="H670" s="47">
        <v>33.1</v>
      </c>
      <c r="I670" s="47">
        <v>14.9</v>
      </c>
    </row>
    <row r="671" spans="1:9" ht="30" customHeight="1">
      <c r="A671" s="76" t="s">
        <v>470</v>
      </c>
      <c r="B671" s="44">
        <v>112</v>
      </c>
      <c r="C671" s="44" t="s">
        <v>540</v>
      </c>
      <c r="D671" s="44"/>
      <c r="E671" s="44"/>
      <c r="F671" s="44"/>
      <c r="G671" s="77">
        <f>G672+G683</f>
        <v>16916.6</v>
      </c>
      <c r="H671" s="77">
        <f>H672+H683</f>
        <v>4879.9</v>
      </c>
      <c r="I671" s="77">
        <f>I672+I683</f>
        <v>4999.1</v>
      </c>
    </row>
    <row r="672" spans="1:9" ht="30" customHeight="1">
      <c r="A672" s="76" t="s">
        <v>557</v>
      </c>
      <c r="B672" s="44">
        <v>112</v>
      </c>
      <c r="C672" s="44" t="s">
        <v>540</v>
      </c>
      <c r="D672" s="44" t="s">
        <v>525</v>
      </c>
      <c r="E672" s="43"/>
      <c r="F672" s="43"/>
      <c r="G672" s="77">
        <f>G673+G678</f>
        <v>4764.9</v>
      </c>
      <c r="H672" s="77">
        <f>H673+H678</f>
        <v>4879.9</v>
      </c>
      <c r="I672" s="77">
        <f>I673+I678</f>
        <v>4999.1</v>
      </c>
    </row>
    <row r="673" spans="1:9" ht="15" customHeight="1">
      <c r="A673" s="76" t="s">
        <v>581</v>
      </c>
      <c r="B673" s="44" t="s">
        <v>129</v>
      </c>
      <c r="C673" s="44" t="s">
        <v>540</v>
      </c>
      <c r="D673" s="44" t="s">
        <v>525</v>
      </c>
      <c r="E673" s="44" t="s">
        <v>704</v>
      </c>
      <c r="F673" s="79"/>
      <c r="G673" s="81">
        <f aca="true" t="shared" si="112" ref="G673:I676">G674</f>
        <v>2855</v>
      </c>
      <c r="H673" s="81">
        <f t="shared" si="112"/>
        <v>2970</v>
      </c>
      <c r="I673" s="81">
        <f t="shared" si="112"/>
        <v>3089.2</v>
      </c>
    </row>
    <row r="674" spans="1:9" ht="30" customHeight="1">
      <c r="A674" s="76" t="s">
        <v>575</v>
      </c>
      <c r="B674" s="44" t="s">
        <v>129</v>
      </c>
      <c r="C674" s="44" t="s">
        <v>540</v>
      </c>
      <c r="D674" s="44" t="s">
        <v>525</v>
      </c>
      <c r="E674" s="44" t="s">
        <v>689</v>
      </c>
      <c r="F674" s="44"/>
      <c r="G674" s="81">
        <f t="shared" si="112"/>
        <v>2855</v>
      </c>
      <c r="H674" s="81">
        <f t="shared" si="112"/>
        <v>2970</v>
      </c>
      <c r="I674" s="81">
        <f t="shared" si="112"/>
        <v>3089.2</v>
      </c>
    </row>
    <row r="675" spans="1:9" ht="15" customHeight="1">
      <c r="A675" s="46" t="s">
        <v>594</v>
      </c>
      <c r="B675" s="43" t="s">
        <v>129</v>
      </c>
      <c r="C675" s="43" t="s">
        <v>540</v>
      </c>
      <c r="D675" s="43" t="s">
        <v>525</v>
      </c>
      <c r="E675" s="44" t="s">
        <v>2</v>
      </c>
      <c r="F675" s="43"/>
      <c r="G675" s="81">
        <f t="shared" si="112"/>
        <v>2855</v>
      </c>
      <c r="H675" s="81">
        <f t="shared" si="112"/>
        <v>2970</v>
      </c>
      <c r="I675" s="81">
        <f t="shared" si="112"/>
        <v>3089.2</v>
      </c>
    </row>
    <row r="676" spans="1:9" ht="15" customHeight="1">
      <c r="A676" s="76" t="s">
        <v>639</v>
      </c>
      <c r="B676" s="43" t="s">
        <v>129</v>
      </c>
      <c r="C676" s="43" t="s">
        <v>540</v>
      </c>
      <c r="D676" s="43" t="s">
        <v>525</v>
      </c>
      <c r="E676" s="44" t="s">
        <v>2</v>
      </c>
      <c r="F676" s="43" t="s">
        <v>636</v>
      </c>
      <c r="G676" s="81">
        <f t="shared" si="112"/>
        <v>2855</v>
      </c>
      <c r="H676" s="81">
        <f t="shared" si="112"/>
        <v>2970</v>
      </c>
      <c r="I676" s="81">
        <f t="shared" si="112"/>
        <v>3089.2</v>
      </c>
    </row>
    <row r="677" spans="1:9" ht="15" customHeight="1">
      <c r="A677" s="76" t="s">
        <v>640</v>
      </c>
      <c r="B677" s="43" t="s">
        <v>129</v>
      </c>
      <c r="C677" s="43" t="s">
        <v>540</v>
      </c>
      <c r="D677" s="43" t="s">
        <v>525</v>
      </c>
      <c r="E677" s="44" t="s">
        <v>2</v>
      </c>
      <c r="F677" s="43" t="s">
        <v>638</v>
      </c>
      <c r="G677" s="77">
        <v>2855</v>
      </c>
      <c r="H677" s="77">
        <v>2970</v>
      </c>
      <c r="I677" s="77">
        <v>3089.2</v>
      </c>
    </row>
    <row r="678" spans="1:9" ht="15" customHeight="1">
      <c r="A678" s="76" t="s">
        <v>585</v>
      </c>
      <c r="B678" s="44">
        <v>112</v>
      </c>
      <c r="C678" s="44" t="s">
        <v>540</v>
      </c>
      <c r="D678" s="44" t="s">
        <v>525</v>
      </c>
      <c r="E678" s="44" t="s">
        <v>711</v>
      </c>
      <c r="F678" s="44"/>
      <c r="G678" s="77">
        <f aca="true" t="shared" si="113" ref="G678:I680">G680</f>
        <v>1909.9</v>
      </c>
      <c r="H678" s="77">
        <f t="shared" si="113"/>
        <v>1909.9</v>
      </c>
      <c r="I678" s="77">
        <f t="shared" si="113"/>
        <v>1909.9</v>
      </c>
    </row>
    <row r="679" spans="1:9" ht="15" customHeight="1">
      <c r="A679" s="76" t="s">
        <v>712</v>
      </c>
      <c r="B679" s="44">
        <v>112</v>
      </c>
      <c r="C679" s="44" t="s">
        <v>540</v>
      </c>
      <c r="D679" s="44" t="s">
        <v>525</v>
      </c>
      <c r="E679" s="44" t="s">
        <v>713</v>
      </c>
      <c r="F679" s="44"/>
      <c r="G679" s="81">
        <f t="shared" si="113"/>
        <v>1909.9</v>
      </c>
      <c r="H679" s="81">
        <f t="shared" si="113"/>
        <v>1909.9</v>
      </c>
      <c r="I679" s="81">
        <f t="shared" si="113"/>
        <v>1909.9</v>
      </c>
    </row>
    <row r="680" spans="1:9" ht="30" customHeight="1">
      <c r="A680" s="76" t="s">
        <v>590</v>
      </c>
      <c r="B680" s="43">
        <v>112</v>
      </c>
      <c r="C680" s="43" t="s">
        <v>540</v>
      </c>
      <c r="D680" s="43" t="s">
        <v>525</v>
      </c>
      <c r="E680" s="44" t="s">
        <v>714</v>
      </c>
      <c r="F680" s="43"/>
      <c r="G680" s="81">
        <f t="shared" si="113"/>
        <v>1909.9</v>
      </c>
      <c r="H680" s="81">
        <f t="shared" si="113"/>
        <v>1909.9</v>
      </c>
      <c r="I680" s="81">
        <f t="shared" si="113"/>
        <v>1909.9</v>
      </c>
    </row>
    <row r="681" spans="1:9" ht="15" customHeight="1">
      <c r="A681" s="76" t="s">
        <v>639</v>
      </c>
      <c r="B681" s="43" t="s">
        <v>129</v>
      </c>
      <c r="C681" s="43" t="s">
        <v>540</v>
      </c>
      <c r="D681" s="43" t="s">
        <v>525</v>
      </c>
      <c r="E681" s="44" t="s">
        <v>714</v>
      </c>
      <c r="F681" s="43" t="s">
        <v>636</v>
      </c>
      <c r="G681" s="81">
        <f>G682</f>
        <v>1909.9</v>
      </c>
      <c r="H681" s="81">
        <f>H682</f>
        <v>1909.9</v>
      </c>
      <c r="I681" s="81">
        <f>I682</f>
        <v>1909.9</v>
      </c>
    </row>
    <row r="682" spans="1:9" ht="15" customHeight="1">
      <c r="A682" s="76" t="s">
        <v>640</v>
      </c>
      <c r="B682" s="43" t="s">
        <v>129</v>
      </c>
      <c r="C682" s="43" t="s">
        <v>540</v>
      </c>
      <c r="D682" s="43" t="s">
        <v>525</v>
      </c>
      <c r="E682" s="44" t="s">
        <v>714</v>
      </c>
      <c r="F682" s="43" t="s">
        <v>638</v>
      </c>
      <c r="G682" s="81">
        <v>1909.9</v>
      </c>
      <c r="H682" s="81">
        <v>1909.9</v>
      </c>
      <c r="I682" s="81">
        <v>1909.9</v>
      </c>
    </row>
    <row r="683" spans="1:9" ht="15" customHeight="1">
      <c r="A683" s="76" t="s">
        <v>564</v>
      </c>
      <c r="B683" s="44" t="s">
        <v>129</v>
      </c>
      <c r="C683" s="44" t="s">
        <v>540</v>
      </c>
      <c r="D683" s="44" t="s">
        <v>529</v>
      </c>
      <c r="E683" s="43"/>
      <c r="F683" s="43"/>
      <c r="G683" s="47">
        <f>G688</f>
        <v>12151.7</v>
      </c>
      <c r="H683" s="47">
        <f>H688</f>
        <v>0</v>
      </c>
      <c r="I683" s="47">
        <f>I688</f>
        <v>0</v>
      </c>
    </row>
    <row r="684" spans="1:9" ht="15" customHeight="1">
      <c r="A684" s="76" t="s">
        <v>585</v>
      </c>
      <c r="B684" s="44" t="s">
        <v>129</v>
      </c>
      <c r="C684" s="44" t="s">
        <v>540</v>
      </c>
      <c r="D684" s="44" t="s">
        <v>529</v>
      </c>
      <c r="E684" s="44" t="s">
        <v>711</v>
      </c>
      <c r="F684" s="44"/>
      <c r="G684" s="47">
        <f>G686</f>
        <v>12151.7</v>
      </c>
      <c r="H684" s="47">
        <f>H686</f>
        <v>0</v>
      </c>
      <c r="I684" s="47">
        <f>I686</f>
        <v>0</v>
      </c>
    </row>
    <row r="685" spans="1:9" ht="15" customHeight="1">
      <c r="A685" s="76" t="s">
        <v>712</v>
      </c>
      <c r="B685" s="44" t="s">
        <v>129</v>
      </c>
      <c r="C685" s="44" t="s">
        <v>540</v>
      </c>
      <c r="D685" s="44" t="s">
        <v>529</v>
      </c>
      <c r="E685" s="44" t="s">
        <v>713</v>
      </c>
      <c r="F685" s="44"/>
      <c r="G685" s="81">
        <f aca="true" t="shared" si="114" ref="G685:I687">G686</f>
        <v>12151.7</v>
      </c>
      <c r="H685" s="81">
        <f t="shared" si="114"/>
        <v>0</v>
      </c>
      <c r="I685" s="81">
        <f t="shared" si="114"/>
        <v>0</v>
      </c>
    </row>
    <row r="686" spans="1:9" s="75" customFormat="1" ht="30" customHeight="1">
      <c r="A686" s="76" t="s">
        <v>641</v>
      </c>
      <c r="B686" s="43">
        <v>112</v>
      </c>
      <c r="C686" s="43" t="s">
        <v>540</v>
      </c>
      <c r="D686" s="43" t="s">
        <v>529</v>
      </c>
      <c r="E686" s="43" t="s">
        <v>715</v>
      </c>
      <c r="F686" s="43"/>
      <c r="G686" s="81">
        <f t="shared" si="114"/>
        <v>12151.7</v>
      </c>
      <c r="H686" s="81">
        <f t="shared" si="114"/>
        <v>0</v>
      </c>
      <c r="I686" s="81">
        <f t="shared" si="114"/>
        <v>0</v>
      </c>
    </row>
    <row r="687" spans="1:9" s="75" customFormat="1" ht="15" customHeight="1">
      <c r="A687" s="76" t="s">
        <v>639</v>
      </c>
      <c r="B687" s="43" t="s">
        <v>129</v>
      </c>
      <c r="C687" s="43" t="s">
        <v>540</v>
      </c>
      <c r="D687" s="43" t="s">
        <v>529</v>
      </c>
      <c r="E687" s="43" t="s">
        <v>715</v>
      </c>
      <c r="F687" s="43" t="s">
        <v>636</v>
      </c>
      <c r="G687" s="81">
        <f t="shared" si="114"/>
        <v>12151.7</v>
      </c>
      <c r="H687" s="81">
        <f t="shared" si="114"/>
        <v>0</v>
      </c>
      <c r="I687" s="81">
        <f t="shared" si="114"/>
        <v>0</v>
      </c>
    </row>
    <row r="688" spans="1:9" ht="15" customHeight="1">
      <c r="A688" s="46" t="s">
        <v>549</v>
      </c>
      <c r="B688" s="43" t="s">
        <v>129</v>
      </c>
      <c r="C688" s="43" t="s">
        <v>540</v>
      </c>
      <c r="D688" s="43" t="s">
        <v>529</v>
      </c>
      <c r="E688" s="43" t="s">
        <v>715</v>
      </c>
      <c r="F688" s="43" t="s">
        <v>571</v>
      </c>
      <c r="G688" s="81">
        <v>12151.7</v>
      </c>
      <c r="H688" s="81">
        <v>0</v>
      </c>
      <c r="I688" s="81">
        <v>0</v>
      </c>
    </row>
    <row r="689" spans="1:9" ht="28.5" customHeight="1">
      <c r="A689" s="72" t="s">
        <v>132</v>
      </c>
      <c r="B689" s="73">
        <v>113</v>
      </c>
      <c r="C689" s="73"/>
      <c r="D689" s="73"/>
      <c r="E689" s="73"/>
      <c r="F689" s="73"/>
      <c r="G689" s="74">
        <f>G690+G905</f>
        <v>715525.8</v>
      </c>
      <c r="H689" s="74">
        <f>H690+H905</f>
        <v>624443</v>
      </c>
      <c r="I689" s="74">
        <f>I690+I905</f>
        <v>644160.7</v>
      </c>
    </row>
    <row r="690" spans="1:9" ht="15" customHeight="1">
      <c r="A690" s="76" t="s">
        <v>535</v>
      </c>
      <c r="B690" s="44">
        <v>113</v>
      </c>
      <c r="C690" s="44" t="s">
        <v>527</v>
      </c>
      <c r="D690" s="44"/>
      <c r="E690" s="44"/>
      <c r="F690" s="44"/>
      <c r="G690" s="77">
        <f>SUM(G691+G739+G831+G843+G792)</f>
        <v>703268.7000000001</v>
      </c>
      <c r="H690" s="77">
        <f>SUM(H691+H739+H831+H843+H792)</f>
        <v>616015.1</v>
      </c>
      <c r="I690" s="77">
        <f>SUM(I691+I739+I831+I843+I792)</f>
        <v>635732.7999999999</v>
      </c>
    </row>
    <row r="691" spans="1:9" ht="15" customHeight="1">
      <c r="A691" s="76" t="s">
        <v>518</v>
      </c>
      <c r="B691" s="44">
        <v>113</v>
      </c>
      <c r="C691" s="44" t="s">
        <v>527</v>
      </c>
      <c r="D691" s="44" t="s">
        <v>525</v>
      </c>
      <c r="E691" s="43"/>
      <c r="F691" s="43"/>
      <c r="G691" s="77">
        <f>SUM(G692+G703)</f>
        <v>144356.30000000002</v>
      </c>
      <c r="H691" s="77">
        <f>SUM(H692+H703)</f>
        <v>119422.2</v>
      </c>
      <c r="I691" s="77">
        <f>SUM(I692+I703)</f>
        <v>125171.2</v>
      </c>
    </row>
    <row r="692" spans="1:9" ht="15" customHeight="1">
      <c r="A692" s="76" t="s">
        <v>577</v>
      </c>
      <c r="B692" s="44" t="s">
        <v>133</v>
      </c>
      <c r="C692" s="44" t="s">
        <v>527</v>
      </c>
      <c r="D692" s="44" t="s">
        <v>525</v>
      </c>
      <c r="E692" s="43" t="s">
        <v>694</v>
      </c>
      <c r="F692" s="43"/>
      <c r="G692" s="77">
        <f>SUM(G693)</f>
        <v>7149.7</v>
      </c>
      <c r="H692" s="77">
        <f>SUM(H693)</f>
        <v>3300</v>
      </c>
      <c r="I692" s="77">
        <f>SUM(I693)</f>
        <v>2800</v>
      </c>
    </row>
    <row r="693" spans="1:9" ht="15" customHeight="1">
      <c r="A693" s="76" t="s">
        <v>60</v>
      </c>
      <c r="B693" s="44" t="s">
        <v>133</v>
      </c>
      <c r="C693" s="44" t="s">
        <v>527</v>
      </c>
      <c r="D693" s="44" t="s">
        <v>525</v>
      </c>
      <c r="E693" s="43" t="s">
        <v>61</v>
      </c>
      <c r="F693" s="43"/>
      <c r="G693" s="77">
        <f>SUM(G694+G697+G700)</f>
        <v>7149.7</v>
      </c>
      <c r="H693" s="77">
        <f>SUM(H694+H697)</f>
        <v>3300</v>
      </c>
      <c r="I693" s="77">
        <f>SUM(I694+I697)</f>
        <v>2800</v>
      </c>
    </row>
    <row r="694" spans="1:9" ht="30" customHeight="1">
      <c r="A694" s="76" t="s">
        <v>433</v>
      </c>
      <c r="B694" s="44" t="s">
        <v>133</v>
      </c>
      <c r="C694" s="44" t="s">
        <v>527</v>
      </c>
      <c r="D694" s="44" t="s">
        <v>525</v>
      </c>
      <c r="E694" s="43" t="s">
        <v>434</v>
      </c>
      <c r="F694" s="43"/>
      <c r="G694" s="77">
        <f aca="true" t="shared" si="115" ref="G694:I695">SUM(G695)</f>
        <v>5125.3</v>
      </c>
      <c r="H694" s="77">
        <f t="shared" si="115"/>
        <v>2300</v>
      </c>
      <c r="I694" s="77">
        <f t="shared" si="115"/>
        <v>2000</v>
      </c>
    </row>
    <row r="695" spans="1:9" ht="15" customHeight="1">
      <c r="A695" s="76" t="s">
        <v>587</v>
      </c>
      <c r="B695" s="44" t="s">
        <v>133</v>
      </c>
      <c r="C695" s="44" t="s">
        <v>527</v>
      </c>
      <c r="D695" s="44" t="s">
        <v>525</v>
      </c>
      <c r="E695" s="43" t="s">
        <v>434</v>
      </c>
      <c r="F695" s="43" t="s">
        <v>601</v>
      </c>
      <c r="G695" s="77">
        <f t="shared" si="115"/>
        <v>5125.3</v>
      </c>
      <c r="H695" s="77">
        <f t="shared" si="115"/>
        <v>2300</v>
      </c>
      <c r="I695" s="77">
        <f t="shared" si="115"/>
        <v>2000</v>
      </c>
    </row>
    <row r="696" spans="1:9" ht="15" customHeight="1">
      <c r="A696" s="46" t="s">
        <v>602</v>
      </c>
      <c r="B696" s="44" t="s">
        <v>133</v>
      </c>
      <c r="C696" s="44" t="s">
        <v>527</v>
      </c>
      <c r="D696" s="44" t="s">
        <v>525</v>
      </c>
      <c r="E696" s="43" t="s">
        <v>434</v>
      </c>
      <c r="F696" s="43" t="s">
        <v>603</v>
      </c>
      <c r="G696" s="77">
        <v>5125.3</v>
      </c>
      <c r="H696" s="77">
        <v>2300</v>
      </c>
      <c r="I696" s="77">
        <v>2000</v>
      </c>
    </row>
    <row r="697" spans="1:9" ht="15" customHeight="1">
      <c r="A697" s="46" t="s">
        <v>682</v>
      </c>
      <c r="B697" s="44" t="s">
        <v>133</v>
      </c>
      <c r="C697" s="44" t="s">
        <v>527</v>
      </c>
      <c r="D697" s="44" t="s">
        <v>525</v>
      </c>
      <c r="E697" s="43" t="s">
        <v>62</v>
      </c>
      <c r="F697" s="43"/>
      <c r="G697" s="77">
        <f aca="true" t="shared" si="116" ref="G697:I698">SUM(G698)</f>
        <v>592.2</v>
      </c>
      <c r="H697" s="77">
        <f t="shared" si="116"/>
        <v>1000</v>
      </c>
      <c r="I697" s="77">
        <f t="shared" si="116"/>
        <v>800</v>
      </c>
    </row>
    <row r="698" spans="1:9" ht="15" customHeight="1">
      <c r="A698" s="76" t="s">
        <v>587</v>
      </c>
      <c r="B698" s="44" t="s">
        <v>133</v>
      </c>
      <c r="C698" s="44" t="s">
        <v>527</v>
      </c>
      <c r="D698" s="44" t="s">
        <v>525</v>
      </c>
      <c r="E698" s="43" t="s">
        <v>62</v>
      </c>
      <c r="F698" s="43" t="s">
        <v>601</v>
      </c>
      <c r="G698" s="77">
        <f t="shared" si="116"/>
        <v>592.2</v>
      </c>
      <c r="H698" s="77">
        <f t="shared" si="116"/>
        <v>1000</v>
      </c>
      <c r="I698" s="77">
        <f t="shared" si="116"/>
        <v>800</v>
      </c>
    </row>
    <row r="699" spans="1:9" ht="15" customHeight="1">
      <c r="A699" s="46" t="s">
        <v>602</v>
      </c>
      <c r="B699" s="44" t="s">
        <v>133</v>
      </c>
      <c r="C699" s="44" t="s">
        <v>527</v>
      </c>
      <c r="D699" s="44" t="s">
        <v>525</v>
      </c>
      <c r="E699" s="43" t="s">
        <v>62</v>
      </c>
      <c r="F699" s="43" t="s">
        <v>603</v>
      </c>
      <c r="G699" s="77">
        <v>592.2</v>
      </c>
      <c r="H699" s="77">
        <v>1000</v>
      </c>
      <c r="I699" s="77">
        <v>800</v>
      </c>
    </row>
    <row r="700" spans="1:9" ht="30">
      <c r="A700" s="46" t="s">
        <v>340</v>
      </c>
      <c r="B700" s="44" t="s">
        <v>133</v>
      </c>
      <c r="C700" s="44" t="s">
        <v>527</v>
      </c>
      <c r="D700" s="44" t="s">
        <v>525</v>
      </c>
      <c r="E700" s="43" t="s">
        <v>364</v>
      </c>
      <c r="F700" s="43"/>
      <c r="G700" s="77">
        <f>G701</f>
        <v>1432.2</v>
      </c>
      <c r="H700" s="77"/>
      <c r="I700" s="77"/>
    </row>
    <row r="701" spans="1:9" ht="15" customHeight="1">
      <c r="A701" s="76" t="s">
        <v>587</v>
      </c>
      <c r="B701" s="44" t="s">
        <v>133</v>
      </c>
      <c r="C701" s="44" t="s">
        <v>527</v>
      </c>
      <c r="D701" s="44" t="s">
        <v>525</v>
      </c>
      <c r="E701" s="43" t="s">
        <v>364</v>
      </c>
      <c r="F701" s="43" t="s">
        <v>601</v>
      </c>
      <c r="G701" s="77">
        <f>G702</f>
        <v>1432.2</v>
      </c>
      <c r="H701" s="77"/>
      <c r="I701" s="77"/>
    </row>
    <row r="702" spans="1:9" ht="15" customHeight="1">
      <c r="A702" s="46" t="s">
        <v>602</v>
      </c>
      <c r="B702" s="44" t="s">
        <v>133</v>
      </c>
      <c r="C702" s="44" t="s">
        <v>527</v>
      </c>
      <c r="D702" s="44" t="s">
        <v>525</v>
      </c>
      <c r="E702" s="43" t="s">
        <v>364</v>
      </c>
      <c r="F702" s="43" t="s">
        <v>603</v>
      </c>
      <c r="G702" s="77">
        <v>1432.2</v>
      </c>
      <c r="H702" s="77"/>
      <c r="I702" s="77"/>
    </row>
    <row r="703" spans="1:9" ht="30" customHeight="1">
      <c r="A703" s="76" t="s">
        <v>241</v>
      </c>
      <c r="B703" s="44">
        <v>113</v>
      </c>
      <c r="C703" s="44" t="s">
        <v>527</v>
      </c>
      <c r="D703" s="44" t="s">
        <v>525</v>
      </c>
      <c r="E703" s="43" t="s">
        <v>15</v>
      </c>
      <c r="F703" s="43"/>
      <c r="G703" s="77">
        <f>SUM(G704)</f>
        <v>137206.6</v>
      </c>
      <c r="H703" s="77">
        <f>SUM(H704)</f>
        <v>116122.2</v>
      </c>
      <c r="I703" s="77">
        <f>SUM(I704)</f>
        <v>122371.2</v>
      </c>
    </row>
    <row r="704" spans="1:9" ht="15" customHeight="1">
      <c r="A704" s="76" t="s">
        <v>664</v>
      </c>
      <c r="B704" s="44">
        <v>113</v>
      </c>
      <c r="C704" s="44" t="s">
        <v>527</v>
      </c>
      <c r="D704" s="44" t="s">
        <v>525</v>
      </c>
      <c r="E704" s="43" t="s">
        <v>16</v>
      </c>
      <c r="F704" s="43"/>
      <c r="G704" s="77">
        <f>SUM(G705+G728+G718+G732)</f>
        <v>137206.6</v>
      </c>
      <c r="H704" s="77">
        <f>SUM(H705+H728+H718+H732)</f>
        <v>116122.2</v>
      </c>
      <c r="I704" s="77">
        <f>SUM(I705+I728+I718+I732)</f>
        <v>122371.2</v>
      </c>
    </row>
    <row r="705" spans="1:9" ht="30" customHeight="1">
      <c r="A705" s="76" t="s">
        <v>134</v>
      </c>
      <c r="B705" s="44">
        <v>113</v>
      </c>
      <c r="C705" s="44" t="s">
        <v>527</v>
      </c>
      <c r="D705" s="44" t="s">
        <v>525</v>
      </c>
      <c r="E705" s="43" t="s">
        <v>75</v>
      </c>
      <c r="F705" s="43"/>
      <c r="G705" s="77">
        <f>SUM(G706+G709+G715+G712)</f>
        <v>126964.8</v>
      </c>
      <c r="H705" s="77">
        <f>SUM(H706+H709+H715+H712)</f>
        <v>113583.4</v>
      </c>
      <c r="I705" s="77">
        <f>SUM(I706+I709+I715+I712)</f>
        <v>119832.4</v>
      </c>
    </row>
    <row r="706" spans="1:9" ht="30" customHeight="1">
      <c r="A706" s="76" t="s">
        <v>0</v>
      </c>
      <c r="B706" s="44">
        <v>113</v>
      </c>
      <c r="C706" s="44" t="s">
        <v>527</v>
      </c>
      <c r="D706" s="44" t="s">
        <v>525</v>
      </c>
      <c r="E706" s="43" t="s">
        <v>17</v>
      </c>
      <c r="F706" s="43"/>
      <c r="G706" s="77">
        <f aca="true" t="shared" si="117" ref="G706:I707">SUM(G707)</f>
        <v>33909.2</v>
      </c>
      <c r="H706" s="77">
        <f t="shared" si="117"/>
        <v>32088.4</v>
      </c>
      <c r="I706" s="77">
        <f t="shared" si="117"/>
        <v>34115.2</v>
      </c>
    </row>
    <row r="707" spans="1:9" ht="15" customHeight="1">
      <c r="A707" s="76" t="s">
        <v>587</v>
      </c>
      <c r="B707" s="44">
        <v>113</v>
      </c>
      <c r="C707" s="44" t="s">
        <v>527</v>
      </c>
      <c r="D707" s="44" t="s">
        <v>525</v>
      </c>
      <c r="E707" s="43" t="s">
        <v>17</v>
      </c>
      <c r="F707" s="44" t="s">
        <v>601</v>
      </c>
      <c r="G707" s="77">
        <f t="shared" si="117"/>
        <v>33909.2</v>
      </c>
      <c r="H707" s="77">
        <f t="shared" si="117"/>
        <v>32088.4</v>
      </c>
      <c r="I707" s="77">
        <f t="shared" si="117"/>
        <v>34115.2</v>
      </c>
    </row>
    <row r="708" spans="1:9" ht="15" customHeight="1">
      <c r="A708" s="46" t="s">
        <v>602</v>
      </c>
      <c r="B708" s="44">
        <v>113</v>
      </c>
      <c r="C708" s="44" t="s">
        <v>527</v>
      </c>
      <c r="D708" s="44" t="s">
        <v>525</v>
      </c>
      <c r="E708" s="43" t="s">
        <v>17</v>
      </c>
      <c r="F708" s="44" t="s">
        <v>603</v>
      </c>
      <c r="G708" s="77">
        <v>33909.2</v>
      </c>
      <c r="H708" s="77">
        <v>32088.4</v>
      </c>
      <c r="I708" s="77">
        <v>34115.2</v>
      </c>
    </row>
    <row r="709" spans="1:9" ht="15" customHeight="1">
      <c r="A709" s="46" t="s">
        <v>378</v>
      </c>
      <c r="B709" s="44">
        <v>113</v>
      </c>
      <c r="C709" s="44" t="s">
        <v>527</v>
      </c>
      <c r="D709" s="44" t="s">
        <v>525</v>
      </c>
      <c r="E709" s="43" t="s">
        <v>377</v>
      </c>
      <c r="F709" s="44"/>
      <c r="G709" s="77">
        <f aca="true" t="shared" si="118" ref="G709:I710">SUM(G710)</f>
        <v>1948.5</v>
      </c>
      <c r="H709" s="77">
        <f t="shared" si="118"/>
        <v>900</v>
      </c>
      <c r="I709" s="77">
        <f t="shared" si="118"/>
        <v>900</v>
      </c>
    </row>
    <row r="710" spans="1:9" ht="15" customHeight="1">
      <c r="A710" s="76" t="s">
        <v>587</v>
      </c>
      <c r="B710" s="44">
        <v>113</v>
      </c>
      <c r="C710" s="44" t="s">
        <v>527</v>
      </c>
      <c r="D710" s="44" t="s">
        <v>525</v>
      </c>
      <c r="E710" s="43" t="s">
        <v>377</v>
      </c>
      <c r="F710" s="44" t="s">
        <v>601</v>
      </c>
      <c r="G710" s="77">
        <f t="shared" si="118"/>
        <v>1948.5</v>
      </c>
      <c r="H710" s="77">
        <f t="shared" si="118"/>
        <v>900</v>
      </c>
      <c r="I710" s="77">
        <f t="shared" si="118"/>
        <v>900</v>
      </c>
    </row>
    <row r="711" spans="1:9" ht="15" customHeight="1">
      <c r="A711" s="46" t="s">
        <v>602</v>
      </c>
      <c r="B711" s="44">
        <v>113</v>
      </c>
      <c r="C711" s="44" t="s">
        <v>527</v>
      </c>
      <c r="D711" s="44" t="s">
        <v>525</v>
      </c>
      <c r="E711" s="43" t="s">
        <v>377</v>
      </c>
      <c r="F711" s="44" t="s">
        <v>603</v>
      </c>
      <c r="G711" s="77">
        <v>1948.5</v>
      </c>
      <c r="H711" s="77">
        <v>900</v>
      </c>
      <c r="I711" s="77">
        <v>900</v>
      </c>
    </row>
    <row r="712" spans="1:9" ht="30">
      <c r="A712" s="46" t="s">
        <v>340</v>
      </c>
      <c r="B712" s="44">
        <v>113</v>
      </c>
      <c r="C712" s="44" t="s">
        <v>527</v>
      </c>
      <c r="D712" s="44" t="s">
        <v>525</v>
      </c>
      <c r="E712" s="43" t="s">
        <v>341</v>
      </c>
      <c r="F712" s="44"/>
      <c r="G712" s="77">
        <f aca="true" t="shared" si="119" ref="G712:I713">G713</f>
        <v>8300.5</v>
      </c>
      <c r="H712" s="77">
        <f t="shared" si="119"/>
        <v>0</v>
      </c>
      <c r="I712" s="77">
        <f t="shared" si="119"/>
        <v>0</v>
      </c>
    </row>
    <row r="713" spans="1:9" ht="15" customHeight="1">
      <c r="A713" s="76" t="s">
        <v>587</v>
      </c>
      <c r="B713" s="44">
        <v>113</v>
      </c>
      <c r="C713" s="44" t="s">
        <v>527</v>
      </c>
      <c r="D713" s="44" t="s">
        <v>525</v>
      </c>
      <c r="E713" s="43" t="s">
        <v>341</v>
      </c>
      <c r="F713" s="44" t="s">
        <v>601</v>
      </c>
      <c r="G713" s="77">
        <f t="shared" si="119"/>
        <v>8300.5</v>
      </c>
      <c r="H713" s="77">
        <f t="shared" si="119"/>
        <v>0</v>
      </c>
      <c r="I713" s="77">
        <f t="shared" si="119"/>
        <v>0</v>
      </c>
    </row>
    <row r="714" spans="1:9" ht="15" customHeight="1">
      <c r="A714" s="46" t="s">
        <v>602</v>
      </c>
      <c r="B714" s="44">
        <v>113</v>
      </c>
      <c r="C714" s="44" t="s">
        <v>527</v>
      </c>
      <c r="D714" s="44" t="s">
        <v>525</v>
      </c>
      <c r="E714" s="43" t="s">
        <v>341</v>
      </c>
      <c r="F714" s="44" t="s">
        <v>603</v>
      </c>
      <c r="G714" s="77">
        <v>8300.5</v>
      </c>
      <c r="H714" s="77"/>
      <c r="I714" s="77"/>
    </row>
    <row r="715" spans="1:9" ht="30" customHeight="1">
      <c r="A715" s="76" t="s">
        <v>595</v>
      </c>
      <c r="B715" s="44" t="s">
        <v>133</v>
      </c>
      <c r="C715" s="44" t="s">
        <v>527</v>
      </c>
      <c r="D715" s="44" t="s">
        <v>525</v>
      </c>
      <c r="E715" s="44" t="s">
        <v>18</v>
      </c>
      <c r="F715" s="44"/>
      <c r="G715" s="77">
        <f aca="true" t="shared" si="120" ref="G715:I716">SUM(G716)</f>
        <v>82806.6</v>
      </c>
      <c r="H715" s="77">
        <f t="shared" si="120"/>
        <v>80595</v>
      </c>
      <c r="I715" s="77">
        <f t="shared" si="120"/>
        <v>84817.2</v>
      </c>
    </row>
    <row r="716" spans="1:9" ht="15" customHeight="1">
      <c r="A716" s="76" t="s">
        <v>587</v>
      </c>
      <c r="B716" s="44" t="s">
        <v>133</v>
      </c>
      <c r="C716" s="44" t="s">
        <v>527</v>
      </c>
      <c r="D716" s="44" t="s">
        <v>525</v>
      </c>
      <c r="E716" s="44" t="s">
        <v>18</v>
      </c>
      <c r="F716" s="44" t="s">
        <v>601</v>
      </c>
      <c r="G716" s="77">
        <f t="shared" si="120"/>
        <v>82806.6</v>
      </c>
      <c r="H716" s="77">
        <f t="shared" si="120"/>
        <v>80595</v>
      </c>
      <c r="I716" s="77">
        <f t="shared" si="120"/>
        <v>84817.2</v>
      </c>
    </row>
    <row r="717" spans="1:9" ht="15" customHeight="1">
      <c r="A717" s="76" t="s">
        <v>602</v>
      </c>
      <c r="B717" s="44" t="s">
        <v>133</v>
      </c>
      <c r="C717" s="44" t="s">
        <v>527</v>
      </c>
      <c r="D717" s="44" t="s">
        <v>525</v>
      </c>
      <c r="E717" s="44" t="s">
        <v>18</v>
      </c>
      <c r="F717" s="44" t="s">
        <v>603</v>
      </c>
      <c r="G717" s="77">
        <v>82806.6</v>
      </c>
      <c r="H717" s="77">
        <v>80595</v>
      </c>
      <c r="I717" s="77">
        <v>84817.2</v>
      </c>
    </row>
    <row r="718" spans="1:9" ht="30" customHeight="1">
      <c r="A718" s="76" t="s">
        <v>463</v>
      </c>
      <c r="B718" s="44">
        <v>113</v>
      </c>
      <c r="C718" s="44" t="s">
        <v>527</v>
      </c>
      <c r="D718" s="44" t="s">
        <v>525</v>
      </c>
      <c r="E718" s="43" t="s">
        <v>461</v>
      </c>
      <c r="F718" s="43"/>
      <c r="G718" s="77">
        <f>SUM(G725+G722+G719)</f>
        <v>2551.6</v>
      </c>
      <c r="H718" s="77">
        <f>SUM(H725+H722+H719)</f>
        <v>1000</v>
      </c>
      <c r="I718" s="77">
        <f>SUM(I725+I722+I719)</f>
        <v>1000</v>
      </c>
    </row>
    <row r="719" spans="1:9" ht="30" customHeight="1">
      <c r="A719" s="46" t="s">
        <v>309</v>
      </c>
      <c r="B719" s="44" t="s">
        <v>133</v>
      </c>
      <c r="C719" s="44" t="s">
        <v>527</v>
      </c>
      <c r="D719" s="44" t="s">
        <v>525</v>
      </c>
      <c r="E719" s="43" t="s">
        <v>333</v>
      </c>
      <c r="F719" s="44"/>
      <c r="G719" s="77">
        <f aca="true" t="shared" si="121" ref="G719:I720">G720</f>
        <v>1521.6</v>
      </c>
      <c r="H719" s="77">
        <f t="shared" si="121"/>
        <v>0</v>
      </c>
      <c r="I719" s="77">
        <f t="shared" si="121"/>
        <v>0</v>
      </c>
    </row>
    <row r="720" spans="1:9" ht="15">
      <c r="A720" s="76" t="s">
        <v>587</v>
      </c>
      <c r="B720" s="44" t="s">
        <v>133</v>
      </c>
      <c r="C720" s="44" t="s">
        <v>527</v>
      </c>
      <c r="D720" s="44" t="s">
        <v>525</v>
      </c>
      <c r="E720" s="43" t="s">
        <v>333</v>
      </c>
      <c r="F720" s="44" t="s">
        <v>601</v>
      </c>
      <c r="G720" s="77">
        <f t="shared" si="121"/>
        <v>1521.6</v>
      </c>
      <c r="H720" s="77">
        <f t="shared" si="121"/>
        <v>0</v>
      </c>
      <c r="I720" s="77">
        <f t="shared" si="121"/>
        <v>0</v>
      </c>
    </row>
    <row r="721" spans="1:9" ht="15">
      <c r="A721" s="46" t="s">
        <v>602</v>
      </c>
      <c r="B721" s="44" t="s">
        <v>133</v>
      </c>
      <c r="C721" s="44" t="s">
        <v>527</v>
      </c>
      <c r="D721" s="44" t="s">
        <v>525</v>
      </c>
      <c r="E721" s="43" t="s">
        <v>333</v>
      </c>
      <c r="F721" s="44" t="s">
        <v>603</v>
      </c>
      <c r="G721" s="77">
        <f>1700-178.4</f>
        <v>1521.6</v>
      </c>
      <c r="H721" s="77">
        <v>0</v>
      </c>
      <c r="I721" s="77">
        <v>0</v>
      </c>
    </row>
    <row r="722" spans="1:9" ht="30">
      <c r="A722" s="76" t="s">
        <v>328</v>
      </c>
      <c r="B722" s="44">
        <v>113</v>
      </c>
      <c r="C722" s="44" t="s">
        <v>527</v>
      </c>
      <c r="D722" s="44" t="s">
        <v>525</v>
      </c>
      <c r="E722" s="43" t="s">
        <v>330</v>
      </c>
      <c r="F722" s="43"/>
      <c r="G722" s="77">
        <f aca="true" t="shared" si="122" ref="G722:I723">G723</f>
        <v>130</v>
      </c>
      <c r="H722" s="77">
        <f t="shared" si="122"/>
        <v>0</v>
      </c>
      <c r="I722" s="77">
        <f t="shared" si="122"/>
        <v>0</v>
      </c>
    </row>
    <row r="723" spans="1:9" ht="15">
      <c r="A723" s="76" t="s">
        <v>587</v>
      </c>
      <c r="B723" s="44">
        <v>113</v>
      </c>
      <c r="C723" s="44" t="s">
        <v>527</v>
      </c>
      <c r="D723" s="44" t="s">
        <v>525</v>
      </c>
      <c r="E723" s="43" t="s">
        <v>330</v>
      </c>
      <c r="F723" s="43" t="s">
        <v>601</v>
      </c>
      <c r="G723" s="77">
        <f t="shared" si="122"/>
        <v>130</v>
      </c>
      <c r="H723" s="77">
        <f t="shared" si="122"/>
        <v>0</v>
      </c>
      <c r="I723" s="77">
        <f t="shared" si="122"/>
        <v>0</v>
      </c>
    </row>
    <row r="724" spans="1:9" ht="15">
      <c r="A724" s="76" t="s">
        <v>602</v>
      </c>
      <c r="B724" s="44">
        <v>113</v>
      </c>
      <c r="C724" s="44" t="s">
        <v>527</v>
      </c>
      <c r="D724" s="44" t="s">
        <v>525</v>
      </c>
      <c r="E724" s="43" t="s">
        <v>330</v>
      </c>
      <c r="F724" s="43" t="s">
        <v>603</v>
      </c>
      <c r="G724" s="77">
        <v>130</v>
      </c>
      <c r="H724" s="77">
        <v>0</v>
      </c>
      <c r="I724" s="77">
        <v>0</v>
      </c>
    </row>
    <row r="725" spans="1:9" ht="15" customHeight="1">
      <c r="A725" s="76" t="s">
        <v>76</v>
      </c>
      <c r="B725" s="44">
        <v>113</v>
      </c>
      <c r="C725" s="44" t="s">
        <v>527</v>
      </c>
      <c r="D725" s="44" t="s">
        <v>525</v>
      </c>
      <c r="E725" s="43" t="s">
        <v>462</v>
      </c>
      <c r="F725" s="43"/>
      <c r="G725" s="77">
        <f aca="true" t="shared" si="123" ref="G725:I726">SUM(G726)</f>
        <v>900</v>
      </c>
      <c r="H725" s="77">
        <f t="shared" si="123"/>
        <v>1000</v>
      </c>
      <c r="I725" s="77">
        <f t="shared" si="123"/>
        <v>1000</v>
      </c>
    </row>
    <row r="726" spans="1:9" ht="15" customHeight="1">
      <c r="A726" s="76" t="s">
        <v>587</v>
      </c>
      <c r="B726" s="44">
        <v>113</v>
      </c>
      <c r="C726" s="44" t="s">
        <v>527</v>
      </c>
      <c r="D726" s="44" t="s">
        <v>525</v>
      </c>
      <c r="E726" s="43" t="s">
        <v>462</v>
      </c>
      <c r="F726" s="44" t="s">
        <v>601</v>
      </c>
      <c r="G726" s="77">
        <f t="shared" si="123"/>
        <v>900</v>
      </c>
      <c r="H726" s="77">
        <f t="shared" si="123"/>
        <v>1000</v>
      </c>
      <c r="I726" s="77">
        <f t="shared" si="123"/>
        <v>1000</v>
      </c>
    </row>
    <row r="727" spans="1:9" ht="15" customHeight="1">
      <c r="A727" s="46" t="s">
        <v>602</v>
      </c>
      <c r="B727" s="44">
        <v>113</v>
      </c>
      <c r="C727" s="44" t="s">
        <v>527</v>
      </c>
      <c r="D727" s="44" t="s">
        <v>525</v>
      </c>
      <c r="E727" s="43" t="s">
        <v>462</v>
      </c>
      <c r="F727" s="44" t="s">
        <v>603</v>
      </c>
      <c r="G727" s="77">
        <v>900</v>
      </c>
      <c r="H727" s="77">
        <v>1000</v>
      </c>
      <c r="I727" s="77">
        <v>1000</v>
      </c>
    </row>
    <row r="728" spans="1:9" ht="45" customHeight="1">
      <c r="A728" s="76" t="s">
        <v>398</v>
      </c>
      <c r="B728" s="44" t="s">
        <v>133</v>
      </c>
      <c r="C728" s="44" t="s">
        <v>527</v>
      </c>
      <c r="D728" s="44" t="s">
        <v>525</v>
      </c>
      <c r="E728" s="44" t="s">
        <v>399</v>
      </c>
      <c r="F728" s="44"/>
      <c r="G728" s="77">
        <f aca="true" t="shared" si="124" ref="G728:I730">SUM(G729)</f>
        <v>1663.8</v>
      </c>
      <c r="H728" s="77">
        <f t="shared" si="124"/>
        <v>1538.8</v>
      </c>
      <c r="I728" s="77">
        <f t="shared" si="124"/>
        <v>1538.8</v>
      </c>
    </row>
    <row r="729" spans="1:9" s="75" customFormat="1" ht="45" customHeight="1">
      <c r="A729" s="76" t="s">
        <v>596</v>
      </c>
      <c r="B729" s="44" t="s">
        <v>133</v>
      </c>
      <c r="C729" s="44" t="s">
        <v>527</v>
      </c>
      <c r="D729" s="44" t="s">
        <v>525</v>
      </c>
      <c r="E729" s="44" t="s">
        <v>45</v>
      </c>
      <c r="F729" s="44"/>
      <c r="G729" s="77">
        <f t="shared" si="124"/>
        <v>1663.8</v>
      </c>
      <c r="H729" s="77">
        <f t="shared" si="124"/>
        <v>1538.8</v>
      </c>
      <c r="I729" s="77">
        <f t="shared" si="124"/>
        <v>1538.8</v>
      </c>
    </row>
    <row r="730" spans="1:9" s="75" customFormat="1" ht="15" customHeight="1">
      <c r="A730" s="76" t="s">
        <v>587</v>
      </c>
      <c r="B730" s="44">
        <v>113</v>
      </c>
      <c r="C730" s="44" t="s">
        <v>527</v>
      </c>
      <c r="D730" s="44" t="s">
        <v>525</v>
      </c>
      <c r="E730" s="44" t="s">
        <v>45</v>
      </c>
      <c r="F730" s="44" t="s">
        <v>601</v>
      </c>
      <c r="G730" s="77">
        <f t="shared" si="124"/>
        <v>1663.8</v>
      </c>
      <c r="H730" s="77">
        <f t="shared" si="124"/>
        <v>1538.8</v>
      </c>
      <c r="I730" s="77">
        <f t="shared" si="124"/>
        <v>1538.8</v>
      </c>
    </row>
    <row r="731" spans="1:9" s="75" customFormat="1" ht="15" customHeight="1">
      <c r="A731" s="76" t="s">
        <v>135</v>
      </c>
      <c r="B731" s="44">
        <v>113</v>
      </c>
      <c r="C731" s="44" t="s">
        <v>527</v>
      </c>
      <c r="D731" s="44" t="s">
        <v>525</v>
      </c>
      <c r="E731" s="44" t="s">
        <v>45</v>
      </c>
      <c r="F731" s="44" t="s">
        <v>603</v>
      </c>
      <c r="G731" s="77">
        <v>1663.8</v>
      </c>
      <c r="H731" s="77">
        <v>1538.8</v>
      </c>
      <c r="I731" s="77">
        <v>1538.8</v>
      </c>
    </row>
    <row r="732" spans="1:9" s="75" customFormat="1" ht="30">
      <c r="A732" s="76" t="s">
        <v>276</v>
      </c>
      <c r="B732" s="44" t="s">
        <v>133</v>
      </c>
      <c r="C732" s="44" t="s">
        <v>527</v>
      </c>
      <c r="D732" s="44" t="s">
        <v>525</v>
      </c>
      <c r="E732" s="44" t="s">
        <v>275</v>
      </c>
      <c r="F732" s="44"/>
      <c r="G732" s="77">
        <f>G733+G736</f>
        <v>6026.4</v>
      </c>
      <c r="H732" s="77">
        <f>H733+H736</f>
        <v>0</v>
      </c>
      <c r="I732" s="77">
        <f>I733+I736</f>
        <v>0</v>
      </c>
    </row>
    <row r="733" spans="1:9" s="75" customFormat="1" ht="30">
      <c r="A733" s="46" t="s">
        <v>266</v>
      </c>
      <c r="B733" s="44" t="s">
        <v>133</v>
      </c>
      <c r="C733" s="44" t="s">
        <v>527</v>
      </c>
      <c r="D733" s="44" t="s">
        <v>525</v>
      </c>
      <c r="E733" s="44" t="s">
        <v>273</v>
      </c>
      <c r="F733" s="44"/>
      <c r="G733" s="77">
        <f aca="true" t="shared" si="125" ref="G733:I734">G734</f>
        <v>5725</v>
      </c>
      <c r="H733" s="77">
        <f t="shared" si="125"/>
        <v>0</v>
      </c>
      <c r="I733" s="77">
        <f t="shared" si="125"/>
        <v>0</v>
      </c>
    </row>
    <row r="734" spans="1:9" s="75" customFormat="1" ht="15" customHeight="1">
      <c r="A734" s="76" t="s">
        <v>587</v>
      </c>
      <c r="B734" s="44" t="s">
        <v>133</v>
      </c>
      <c r="C734" s="44" t="s">
        <v>527</v>
      </c>
      <c r="D734" s="44" t="s">
        <v>525</v>
      </c>
      <c r="E734" s="44" t="s">
        <v>273</v>
      </c>
      <c r="F734" s="44" t="s">
        <v>601</v>
      </c>
      <c r="G734" s="77">
        <f t="shared" si="125"/>
        <v>5725</v>
      </c>
      <c r="H734" s="77">
        <f t="shared" si="125"/>
        <v>0</v>
      </c>
      <c r="I734" s="77">
        <f t="shared" si="125"/>
        <v>0</v>
      </c>
    </row>
    <row r="735" spans="1:9" s="75" customFormat="1" ht="15" customHeight="1">
      <c r="A735" s="46" t="s">
        <v>602</v>
      </c>
      <c r="B735" s="44" t="s">
        <v>133</v>
      </c>
      <c r="C735" s="44" t="s">
        <v>527</v>
      </c>
      <c r="D735" s="44" t="s">
        <v>525</v>
      </c>
      <c r="E735" s="44" t="s">
        <v>273</v>
      </c>
      <c r="F735" s="44" t="s">
        <v>603</v>
      </c>
      <c r="G735" s="77">
        <v>5725</v>
      </c>
      <c r="H735" s="77">
        <v>0</v>
      </c>
      <c r="I735" s="77">
        <v>0</v>
      </c>
    </row>
    <row r="736" spans="1:9" s="75" customFormat="1" ht="15" customHeight="1">
      <c r="A736" s="46" t="s">
        <v>267</v>
      </c>
      <c r="B736" s="44" t="s">
        <v>133</v>
      </c>
      <c r="C736" s="44" t="s">
        <v>527</v>
      </c>
      <c r="D736" s="44" t="s">
        <v>525</v>
      </c>
      <c r="E736" s="44" t="s">
        <v>274</v>
      </c>
      <c r="F736" s="44"/>
      <c r="G736" s="77">
        <f aca="true" t="shared" si="126" ref="G736:I737">G737</f>
        <v>301.4</v>
      </c>
      <c r="H736" s="77">
        <f t="shared" si="126"/>
        <v>0</v>
      </c>
      <c r="I736" s="77">
        <f t="shared" si="126"/>
        <v>0</v>
      </c>
    </row>
    <row r="737" spans="1:9" s="75" customFormat="1" ht="15" customHeight="1">
      <c r="A737" s="76" t="s">
        <v>587</v>
      </c>
      <c r="B737" s="44" t="s">
        <v>133</v>
      </c>
      <c r="C737" s="44" t="s">
        <v>527</v>
      </c>
      <c r="D737" s="44" t="s">
        <v>525</v>
      </c>
      <c r="E737" s="44" t="s">
        <v>274</v>
      </c>
      <c r="F737" s="44" t="s">
        <v>601</v>
      </c>
      <c r="G737" s="77">
        <f t="shared" si="126"/>
        <v>301.4</v>
      </c>
      <c r="H737" s="77">
        <f t="shared" si="126"/>
        <v>0</v>
      </c>
      <c r="I737" s="77">
        <f t="shared" si="126"/>
        <v>0</v>
      </c>
    </row>
    <row r="738" spans="1:9" s="75" customFormat="1" ht="15" customHeight="1">
      <c r="A738" s="46" t="s">
        <v>602</v>
      </c>
      <c r="B738" s="44" t="s">
        <v>133</v>
      </c>
      <c r="C738" s="44" t="s">
        <v>527</v>
      </c>
      <c r="D738" s="44" t="s">
        <v>525</v>
      </c>
      <c r="E738" s="44" t="s">
        <v>274</v>
      </c>
      <c r="F738" s="44" t="s">
        <v>603</v>
      </c>
      <c r="G738" s="77">
        <v>301.4</v>
      </c>
      <c r="H738" s="77">
        <v>0</v>
      </c>
      <c r="I738" s="77">
        <v>0</v>
      </c>
    </row>
    <row r="739" spans="1:9" s="75" customFormat="1" ht="15" customHeight="1">
      <c r="A739" s="76" t="s">
        <v>519</v>
      </c>
      <c r="B739" s="44">
        <v>113</v>
      </c>
      <c r="C739" s="44" t="s">
        <v>527</v>
      </c>
      <c r="D739" s="44" t="s">
        <v>538</v>
      </c>
      <c r="E739" s="44"/>
      <c r="F739" s="44"/>
      <c r="G739" s="77">
        <f>SUM(G740+G751+G786)</f>
        <v>519441.4</v>
      </c>
      <c r="H739" s="77">
        <f>SUM(H740+H751+H786)</f>
        <v>470369.1</v>
      </c>
      <c r="I739" s="77">
        <f>SUM(I740+I751+I786)</f>
        <v>483972.5</v>
      </c>
    </row>
    <row r="740" spans="1:9" s="75" customFormat="1" ht="15" customHeight="1">
      <c r="A740" s="76" t="s">
        <v>577</v>
      </c>
      <c r="B740" s="44" t="s">
        <v>133</v>
      </c>
      <c r="C740" s="44" t="s">
        <v>527</v>
      </c>
      <c r="D740" s="44" t="s">
        <v>538</v>
      </c>
      <c r="E740" s="43" t="s">
        <v>694</v>
      </c>
      <c r="F740" s="43"/>
      <c r="G740" s="77">
        <f>SUM(G741)</f>
        <v>25104.300000000003</v>
      </c>
      <c r="H740" s="77">
        <f>SUM(H741)</f>
        <v>5050</v>
      </c>
      <c r="I740" s="77">
        <f>SUM(I741)</f>
        <v>4687</v>
      </c>
    </row>
    <row r="741" spans="1:9" s="75" customFormat="1" ht="15" customHeight="1">
      <c r="A741" s="76" t="s">
        <v>60</v>
      </c>
      <c r="B741" s="44" t="s">
        <v>133</v>
      </c>
      <c r="C741" s="44" t="s">
        <v>527</v>
      </c>
      <c r="D741" s="44" t="s">
        <v>538</v>
      </c>
      <c r="E741" s="43" t="s">
        <v>61</v>
      </c>
      <c r="F741" s="43"/>
      <c r="G741" s="77">
        <f>SUM(G742+G745+G748)</f>
        <v>25104.300000000003</v>
      </c>
      <c r="H741" s="77">
        <f>SUM(H742+H745)</f>
        <v>5050</v>
      </c>
      <c r="I741" s="77">
        <f>SUM(I742+I745)</f>
        <v>4687</v>
      </c>
    </row>
    <row r="742" spans="1:9" s="75" customFormat="1" ht="30" customHeight="1">
      <c r="A742" s="76" t="s">
        <v>433</v>
      </c>
      <c r="B742" s="44" t="s">
        <v>133</v>
      </c>
      <c r="C742" s="44" t="s">
        <v>527</v>
      </c>
      <c r="D742" s="44" t="s">
        <v>538</v>
      </c>
      <c r="E742" s="43" t="s">
        <v>434</v>
      </c>
      <c r="F742" s="43"/>
      <c r="G742" s="77">
        <f aca="true" t="shared" si="127" ref="G742:I743">SUM(G743)</f>
        <v>15937.2</v>
      </c>
      <c r="H742" s="77">
        <f t="shared" si="127"/>
        <v>3050</v>
      </c>
      <c r="I742" s="77">
        <f t="shared" si="127"/>
        <v>3000</v>
      </c>
    </row>
    <row r="743" spans="1:9" s="75" customFormat="1" ht="15" customHeight="1">
      <c r="A743" s="76" t="s">
        <v>587</v>
      </c>
      <c r="B743" s="44" t="s">
        <v>133</v>
      </c>
      <c r="C743" s="44" t="s">
        <v>527</v>
      </c>
      <c r="D743" s="44" t="s">
        <v>538</v>
      </c>
      <c r="E743" s="43" t="s">
        <v>434</v>
      </c>
      <c r="F743" s="43" t="s">
        <v>601</v>
      </c>
      <c r="G743" s="77">
        <f t="shared" si="127"/>
        <v>15937.2</v>
      </c>
      <c r="H743" s="77">
        <f t="shared" si="127"/>
        <v>3050</v>
      </c>
      <c r="I743" s="77">
        <f t="shared" si="127"/>
        <v>3000</v>
      </c>
    </row>
    <row r="744" spans="1:9" s="75" customFormat="1" ht="15" customHeight="1">
      <c r="A744" s="46" t="s">
        <v>602</v>
      </c>
      <c r="B744" s="44" t="s">
        <v>133</v>
      </c>
      <c r="C744" s="44" t="s">
        <v>527</v>
      </c>
      <c r="D744" s="44" t="s">
        <v>538</v>
      </c>
      <c r="E744" s="43" t="s">
        <v>434</v>
      </c>
      <c r="F744" s="43" t="s">
        <v>603</v>
      </c>
      <c r="G744" s="77">
        <v>15937.2</v>
      </c>
      <c r="H744" s="77">
        <v>3050</v>
      </c>
      <c r="I744" s="77">
        <v>3000</v>
      </c>
    </row>
    <row r="745" spans="1:9" s="75" customFormat="1" ht="15" customHeight="1">
      <c r="A745" s="46" t="s">
        <v>682</v>
      </c>
      <c r="B745" s="44" t="s">
        <v>133</v>
      </c>
      <c r="C745" s="44" t="s">
        <v>527</v>
      </c>
      <c r="D745" s="44" t="s">
        <v>538</v>
      </c>
      <c r="E745" s="43" t="s">
        <v>62</v>
      </c>
      <c r="F745" s="43"/>
      <c r="G745" s="77">
        <f aca="true" t="shared" si="128" ref="G745:I746">SUM(G746)</f>
        <v>1636.5</v>
      </c>
      <c r="H745" s="77">
        <f t="shared" si="128"/>
        <v>2000</v>
      </c>
      <c r="I745" s="77">
        <f t="shared" si="128"/>
        <v>1687</v>
      </c>
    </row>
    <row r="746" spans="1:9" s="75" customFormat="1" ht="15" customHeight="1">
      <c r="A746" s="76" t="s">
        <v>587</v>
      </c>
      <c r="B746" s="44" t="s">
        <v>133</v>
      </c>
      <c r="C746" s="44" t="s">
        <v>527</v>
      </c>
      <c r="D746" s="44" t="s">
        <v>538</v>
      </c>
      <c r="E746" s="43" t="s">
        <v>62</v>
      </c>
      <c r="F746" s="43" t="s">
        <v>601</v>
      </c>
      <c r="G746" s="77">
        <f t="shared" si="128"/>
        <v>1636.5</v>
      </c>
      <c r="H746" s="77">
        <f t="shared" si="128"/>
        <v>2000</v>
      </c>
      <c r="I746" s="77">
        <f t="shared" si="128"/>
        <v>1687</v>
      </c>
    </row>
    <row r="747" spans="1:9" s="75" customFormat="1" ht="15" customHeight="1">
      <c r="A747" s="46" t="s">
        <v>602</v>
      </c>
      <c r="B747" s="44" t="s">
        <v>133</v>
      </c>
      <c r="C747" s="44" t="s">
        <v>527</v>
      </c>
      <c r="D747" s="44" t="s">
        <v>538</v>
      </c>
      <c r="E747" s="43" t="s">
        <v>62</v>
      </c>
      <c r="F747" s="43" t="s">
        <v>603</v>
      </c>
      <c r="G747" s="77">
        <v>1636.5</v>
      </c>
      <c r="H747" s="77">
        <v>2000</v>
      </c>
      <c r="I747" s="77">
        <v>1687</v>
      </c>
    </row>
    <row r="748" spans="1:9" s="75" customFormat="1" ht="15" customHeight="1">
      <c r="A748" s="46" t="s">
        <v>340</v>
      </c>
      <c r="B748" s="44" t="s">
        <v>133</v>
      </c>
      <c r="C748" s="44" t="s">
        <v>527</v>
      </c>
      <c r="D748" s="44" t="s">
        <v>538</v>
      </c>
      <c r="E748" s="43" t="s">
        <v>364</v>
      </c>
      <c r="F748" s="43"/>
      <c r="G748" s="77">
        <f>G749</f>
        <v>7530.6</v>
      </c>
      <c r="H748" s="77"/>
      <c r="I748" s="77"/>
    </row>
    <row r="749" spans="1:9" s="75" customFormat="1" ht="15" customHeight="1">
      <c r="A749" s="76" t="s">
        <v>587</v>
      </c>
      <c r="B749" s="44" t="s">
        <v>133</v>
      </c>
      <c r="C749" s="44" t="s">
        <v>527</v>
      </c>
      <c r="D749" s="44" t="s">
        <v>538</v>
      </c>
      <c r="E749" s="43" t="s">
        <v>364</v>
      </c>
      <c r="F749" s="43" t="s">
        <v>601</v>
      </c>
      <c r="G749" s="77">
        <f>G750</f>
        <v>7530.6</v>
      </c>
      <c r="H749" s="77"/>
      <c r="I749" s="77"/>
    </row>
    <row r="750" spans="1:9" s="75" customFormat="1" ht="15" customHeight="1">
      <c r="A750" s="46" t="s">
        <v>602</v>
      </c>
      <c r="B750" s="44" t="s">
        <v>133</v>
      </c>
      <c r="C750" s="44" t="s">
        <v>527</v>
      </c>
      <c r="D750" s="44" t="s">
        <v>538</v>
      </c>
      <c r="E750" s="43" t="s">
        <v>364</v>
      </c>
      <c r="F750" s="43" t="s">
        <v>603</v>
      </c>
      <c r="G750" s="77">
        <v>7530.6</v>
      </c>
      <c r="H750" s="77"/>
      <c r="I750" s="77"/>
    </row>
    <row r="751" spans="1:9" s="75" customFormat="1" ht="30" customHeight="1">
      <c r="A751" s="76" t="s">
        <v>241</v>
      </c>
      <c r="B751" s="44">
        <v>113</v>
      </c>
      <c r="C751" s="44" t="s">
        <v>527</v>
      </c>
      <c r="D751" s="44" t="s">
        <v>538</v>
      </c>
      <c r="E751" s="43" t="s">
        <v>15</v>
      </c>
      <c r="F751" s="43"/>
      <c r="G751" s="77">
        <f>G752</f>
        <v>493959.30000000005</v>
      </c>
      <c r="H751" s="77">
        <f>H752</f>
        <v>464948.1</v>
      </c>
      <c r="I751" s="77">
        <f>I752</f>
        <v>478907.5</v>
      </c>
    </row>
    <row r="752" spans="1:9" s="75" customFormat="1" ht="15" customHeight="1">
      <c r="A752" s="76" t="s">
        <v>665</v>
      </c>
      <c r="B752" s="44">
        <v>113</v>
      </c>
      <c r="C752" s="44" t="s">
        <v>527</v>
      </c>
      <c r="D752" s="44" t="s">
        <v>538</v>
      </c>
      <c r="E752" s="43" t="s">
        <v>19</v>
      </c>
      <c r="F752" s="43"/>
      <c r="G752" s="77">
        <f>SUM(G753+G769+G773)</f>
        <v>493959.30000000005</v>
      </c>
      <c r="H752" s="77">
        <f>SUM(H753+H769+H773)</f>
        <v>464948.1</v>
      </c>
      <c r="I752" s="77">
        <f>SUM(I753+I769+I773)</f>
        <v>478907.5</v>
      </c>
    </row>
    <row r="753" spans="1:9" s="75" customFormat="1" ht="30" customHeight="1">
      <c r="A753" s="76" t="s">
        <v>72</v>
      </c>
      <c r="B753" s="44">
        <v>113</v>
      </c>
      <c r="C753" s="44" t="s">
        <v>527</v>
      </c>
      <c r="D753" s="44" t="s">
        <v>538</v>
      </c>
      <c r="E753" s="43" t="s">
        <v>78</v>
      </c>
      <c r="F753" s="43"/>
      <c r="G753" s="77">
        <f>SUM(G754+G760+G757)</f>
        <v>470956.10000000003</v>
      </c>
      <c r="H753" s="77">
        <f>SUM(H754+H760+H757)</f>
        <v>451529.19999999995</v>
      </c>
      <c r="I753" s="77">
        <f>SUM(I754+I760+I757)</f>
        <v>465263.6</v>
      </c>
    </row>
    <row r="754" spans="1:9" s="75" customFormat="1" ht="30" customHeight="1">
      <c r="A754" s="76" t="s">
        <v>0</v>
      </c>
      <c r="B754" s="44">
        <v>113</v>
      </c>
      <c r="C754" s="44" t="s">
        <v>527</v>
      </c>
      <c r="D754" s="44" t="s">
        <v>538</v>
      </c>
      <c r="E754" s="43" t="s">
        <v>20</v>
      </c>
      <c r="F754" s="43"/>
      <c r="G754" s="77">
        <f aca="true" t="shared" si="129" ref="G754:I755">SUM(G755)</f>
        <v>28447.2</v>
      </c>
      <c r="H754" s="77">
        <f t="shared" si="129"/>
        <v>56721.1</v>
      </c>
      <c r="I754" s="77">
        <f t="shared" si="129"/>
        <v>58425.6</v>
      </c>
    </row>
    <row r="755" spans="1:9" s="75" customFormat="1" ht="15" customHeight="1">
      <c r="A755" s="76" t="s">
        <v>587</v>
      </c>
      <c r="B755" s="44">
        <v>113</v>
      </c>
      <c r="C755" s="44" t="s">
        <v>527</v>
      </c>
      <c r="D755" s="44" t="s">
        <v>538</v>
      </c>
      <c r="E755" s="43" t="s">
        <v>20</v>
      </c>
      <c r="F755" s="44" t="s">
        <v>601</v>
      </c>
      <c r="G755" s="77">
        <f t="shared" si="129"/>
        <v>28447.2</v>
      </c>
      <c r="H755" s="77">
        <f t="shared" si="129"/>
        <v>56721.1</v>
      </c>
      <c r="I755" s="77">
        <f t="shared" si="129"/>
        <v>58425.6</v>
      </c>
    </row>
    <row r="756" spans="1:9" s="75" customFormat="1" ht="15" customHeight="1">
      <c r="A756" s="46" t="s">
        <v>602</v>
      </c>
      <c r="B756" s="44">
        <v>113</v>
      </c>
      <c r="C756" s="44" t="s">
        <v>527</v>
      </c>
      <c r="D756" s="44" t="s">
        <v>538</v>
      </c>
      <c r="E756" s="43" t="s">
        <v>20</v>
      </c>
      <c r="F756" s="44" t="s">
        <v>603</v>
      </c>
      <c r="G756" s="77">
        <v>28447.2</v>
      </c>
      <c r="H756" s="77">
        <v>56721.1</v>
      </c>
      <c r="I756" s="77">
        <v>58425.6</v>
      </c>
    </row>
    <row r="757" spans="1:9" s="75" customFormat="1" ht="30">
      <c r="A757" s="46" t="s">
        <v>340</v>
      </c>
      <c r="B757" s="44">
        <v>113</v>
      </c>
      <c r="C757" s="44" t="s">
        <v>527</v>
      </c>
      <c r="D757" s="44" t="s">
        <v>538</v>
      </c>
      <c r="E757" s="43" t="s">
        <v>342</v>
      </c>
      <c r="F757" s="44"/>
      <c r="G757" s="77">
        <f aca="true" t="shared" si="130" ref="G757:I758">G758</f>
        <v>29662.4</v>
      </c>
      <c r="H757" s="77">
        <f t="shared" si="130"/>
        <v>0</v>
      </c>
      <c r="I757" s="77">
        <f t="shared" si="130"/>
        <v>0</v>
      </c>
    </row>
    <row r="758" spans="1:9" s="75" customFormat="1" ht="15" customHeight="1">
      <c r="A758" s="76" t="s">
        <v>587</v>
      </c>
      <c r="B758" s="44">
        <v>113</v>
      </c>
      <c r="C758" s="44" t="s">
        <v>527</v>
      </c>
      <c r="D758" s="44" t="s">
        <v>538</v>
      </c>
      <c r="E758" s="43" t="s">
        <v>342</v>
      </c>
      <c r="F758" s="44" t="s">
        <v>601</v>
      </c>
      <c r="G758" s="77">
        <f t="shared" si="130"/>
        <v>29662.4</v>
      </c>
      <c r="H758" s="77">
        <f t="shared" si="130"/>
        <v>0</v>
      </c>
      <c r="I758" s="77">
        <f t="shared" si="130"/>
        <v>0</v>
      </c>
    </row>
    <row r="759" spans="1:9" s="75" customFormat="1" ht="15" customHeight="1">
      <c r="A759" s="46" t="s">
        <v>602</v>
      </c>
      <c r="B759" s="44">
        <v>113</v>
      </c>
      <c r="C759" s="44" t="s">
        <v>527</v>
      </c>
      <c r="D759" s="44" t="s">
        <v>538</v>
      </c>
      <c r="E759" s="43" t="s">
        <v>342</v>
      </c>
      <c r="F759" s="44" t="s">
        <v>603</v>
      </c>
      <c r="G759" s="77">
        <v>29662.4</v>
      </c>
      <c r="H759" s="77"/>
      <c r="I759" s="77"/>
    </row>
    <row r="760" spans="1:9" s="75" customFormat="1" ht="30" customHeight="1">
      <c r="A760" s="76" t="s">
        <v>397</v>
      </c>
      <c r="B760" s="44">
        <v>113</v>
      </c>
      <c r="C760" s="44" t="s">
        <v>527</v>
      </c>
      <c r="D760" s="44" t="s">
        <v>538</v>
      </c>
      <c r="E760" s="44" t="s">
        <v>25</v>
      </c>
      <c r="F760" s="44"/>
      <c r="G760" s="77">
        <f aca="true" t="shared" si="131" ref="G760:I761">SUM(G761)</f>
        <v>412846.5</v>
      </c>
      <c r="H760" s="77">
        <f t="shared" si="131"/>
        <v>394808.1</v>
      </c>
      <c r="I760" s="77">
        <f t="shared" si="131"/>
        <v>406838</v>
      </c>
    </row>
    <row r="761" spans="1:9" s="75" customFormat="1" ht="15" customHeight="1">
      <c r="A761" s="76" t="s">
        <v>587</v>
      </c>
      <c r="B761" s="44">
        <v>113</v>
      </c>
      <c r="C761" s="44" t="s">
        <v>527</v>
      </c>
      <c r="D761" s="44" t="s">
        <v>538</v>
      </c>
      <c r="E761" s="44" t="s">
        <v>25</v>
      </c>
      <c r="F761" s="44" t="s">
        <v>601</v>
      </c>
      <c r="G761" s="77">
        <f t="shared" si="131"/>
        <v>412846.5</v>
      </c>
      <c r="H761" s="77">
        <f t="shared" si="131"/>
        <v>394808.1</v>
      </c>
      <c r="I761" s="77">
        <f t="shared" si="131"/>
        <v>406838</v>
      </c>
    </row>
    <row r="762" spans="1:9" s="75" customFormat="1" ht="15" customHeight="1">
      <c r="A762" s="46" t="s">
        <v>602</v>
      </c>
      <c r="B762" s="44">
        <v>113</v>
      </c>
      <c r="C762" s="44" t="s">
        <v>527</v>
      </c>
      <c r="D762" s="44" t="s">
        <v>538</v>
      </c>
      <c r="E762" s="44" t="s">
        <v>25</v>
      </c>
      <c r="F762" s="44" t="s">
        <v>603</v>
      </c>
      <c r="G762" s="77">
        <v>412846.5</v>
      </c>
      <c r="H762" s="77">
        <v>394808.1</v>
      </c>
      <c r="I762" s="77">
        <v>406838</v>
      </c>
    </row>
    <row r="763" spans="1:9" s="75" customFormat="1" ht="45" customHeight="1">
      <c r="A763" s="76" t="s">
        <v>375</v>
      </c>
      <c r="B763" s="44" t="s">
        <v>133</v>
      </c>
      <c r="C763" s="44" t="s">
        <v>527</v>
      </c>
      <c r="D763" s="44" t="s">
        <v>538</v>
      </c>
      <c r="E763" s="43" t="s">
        <v>381</v>
      </c>
      <c r="F763" s="44"/>
      <c r="G763" s="77">
        <f aca="true" t="shared" si="132" ref="G763:I764">G764</f>
        <v>1142.2</v>
      </c>
      <c r="H763" s="77">
        <f t="shared" si="132"/>
        <v>1142.2</v>
      </c>
      <c r="I763" s="77">
        <f t="shared" si="132"/>
        <v>1142.2</v>
      </c>
    </row>
    <row r="764" spans="1:9" s="75" customFormat="1" ht="15" customHeight="1">
      <c r="A764" s="76" t="s">
        <v>587</v>
      </c>
      <c r="B764" s="44" t="s">
        <v>133</v>
      </c>
      <c r="C764" s="44" t="s">
        <v>527</v>
      </c>
      <c r="D764" s="44" t="s">
        <v>538</v>
      </c>
      <c r="E764" s="43" t="s">
        <v>381</v>
      </c>
      <c r="F764" s="44" t="s">
        <v>601</v>
      </c>
      <c r="G764" s="77">
        <f t="shared" si="132"/>
        <v>1142.2</v>
      </c>
      <c r="H764" s="77">
        <f t="shared" si="132"/>
        <v>1142.2</v>
      </c>
      <c r="I764" s="77">
        <f t="shared" si="132"/>
        <v>1142.2</v>
      </c>
    </row>
    <row r="765" spans="1:9" s="75" customFormat="1" ht="15" customHeight="1">
      <c r="A765" s="76" t="s">
        <v>602</v>
      </c>
      <c r="B765" s="44" t="s">
        <v>133</v>
      </c>
      <c r="C765" s="44" t="s">
        <v>527</v>
      </c>
      <c r="D765" s="44" t="s">
        <v>538</v>
      </c>
      <c r="E765" s="43" t="s">
        <v>381</v>
      </c>
      <c r="F765" s="44" t="s">
        <v>603</v>
      </c>
      <c r="G765" s="77">
        <v>1142.2</v>
      </c>
      <c r="H765" s="77">
        <v>1142.2</v>
      </c>
      <c r="I765" s="77">
        <v>1142.2</v>
      </c>
    </row>
    <row r="766" spans="1:9" s="75" customFormat="1" ht="45" customHeight="1">
      <c r="A766" s="76" t="s">
        <v>597</v>
      </c>
      <c r="B766" s="44" t="s">
        <v>133</v>
      </c>
      <c r="C766" s="44" t="s">
        <v>527</v>
      </c>
      <c r="D766" s="44" t="s">
        <v>538</v>
      </c>
      <c r="E766" s="44" t="s">
        <v>404</v>
      </c>
      <c r="F766" s="44"/>
      <c r="G766" s="77">
        <f aca="true" t="shared" si="133" ref="G766:I767">SUM(G767)</f>
        <v>8276.7</v>
      </c>
      <c r="H766" s="77">
        <f t="shared" si="133"/>
        <v>8276.7</v>
      </c>
      <c r="I766" s="77">
        <f t="shared" si="133"/>
        <v>8501.7</v>
      </c>
    </row>
    <row r="767" spans="1:9" s="75" customFormat="1" ht="15" customHeight="1">
      <c r="A767" s="76" t="s">
        <v>587</v>
      </c>
      <c r="B767" s="44" t="s">
        <v>133</v>
      </c>
      <c r="C767" s="44" t="s">
        <v>527</v>
      </c>
      <c r="D767" s="44" t="s">
        <v>538</v>
      </c>
      <c r="E767" s="44" t="s">
        <v>404</v>
      </c>
      <c r="F767" s="44" t="s">
        <v>601</v>
      </c>
      <c r="G767" s="77">
        <f t="shared" si="133"/>
        <v>8276.7</v>
      </c>
      <c r="H767" s="77">
        <f t="shared" si="133"/>
        <v>8276.7</v>
      </c>
      <c r="I767" s="77">
        <f t="shared" si="133"/>
        <v>8501.7</v>
      </c>
    </row>
    <row r="768" spans="1:9" s="75" customFormat="1" ht="15" customHeight="1">
      <c r="A768" s="46" t="s">
        <v>602</v>
      </c>
      <c r="B768" s="44" t="s">
        <v>133</v>
      </c>
      <c r="C768" s="44" t="s">
        <v>527</v>
      </c>
      <c r="D768" s="44" t="s">
        <v>538</v>
      </c>
      <c r="E768" s="44" t="s">
        <v>404</v>
      </c>
      <c r="F768" s="44" t="s">
        <v>603</v>
      </c>
      <c r="G768" s="77">
        <v>8276.7</v>
      </c>
      <c r="H768" s="77">
        <v>8276.7</v>
      </c>
      <c r="I768" s="77">
        <v>8501.7</v>
      </c>
    </row>
    <row r="769" spans="1:9" s="75" customFormat="1" ht="30" customHeight="1">
      <c r="A769" s="46" t="s">
        <v>136</v>
      </c>
      <c r="B769" s="44" t="s">
        <v>133</v>
      </c>
      <c r="C769" s="44" t="s">
        <v>527</v>
      </c>
      <c r="D769" s="44" t="s">
        <v>538</v>
      </c>
      <c r="E769" s="43" t="s">
        <v>23</v>
      </c>
      <c r="F769" s="44"/>
      <c r="G769" s="77">
        <f>G770+G766+G763</f>
        <v>12835.7</v>
      </c>
      <c r="H769" s="77">
        <f>H770+H766+H763</f>
        <v>12418.900000000001</v>
      </c>
      <c r="I769" s="77">
        <f>I770+I766+I763</f>
        <v>12643.900000000001</v>
      </c>
    </row>
    <row r="770" spans="1:9" s="75" customFormat="1" ht="15" customHeight="1">
      <c r="A770" s="46" t="s">
        <v>76</v>
      </c>
      <c r="B770" s="44" t="s">
        <v>133</v>
      </c>
      <c r="C770" s="44" t="s">
        <v>527</v>
      </c>
      <c r="D770" s="44" t="s">
        <v>538</v>
      </c>
      <c r="E770" s="43" t="s">
        <v>30</v>
      </c>
      <c r="F770" s="44"/>
      <c r="G770" s="77">
        <f aca="true" t="shared" si="134" ref="G770:I771">G771</f>
        <v>3416.8</v>
      </c>
      <c r="H770" s="77">
        <f t="shared" si="134"/>
        <v>3000</v>
      </c>
      <c r="I770" s="77">
        <f t="shared" si="134"/>
        <v>3000</v>
      </c>
    </row>
    <row r="771" spans="1:9" s="75" customFormat="1" ht="15" customHeight="1">
      <c r="A771" s="76" t="s">
        <v>587</v>
      </c>
      <c r="B771" s="44" t="s">
        <v>133</v>
      </c>
      <c r="C771" s="44" t="s">
        <v>527</v>
      </c>
      <c r="D771" s="44" t="s">
        <v>538</v>
      </c>
      <c r="E771" s="43" t="s">
        <v>30</v>
      </c>
      <c r="F771" s="44" t="s">
        <v>601</v>
      </c>
      <c r="G771" s="77">
        <f t="shared" si="134"/>
        <v>3416.8</v>
      </c>
      <c r="H771" s="77">
        <f t="shared" si="134"/>
        <v>3000</v>
      </c>
      <c r="I771" s="77">
        <f t="shared" si="134"/>
        <v>3000</v>
      </c>
    </row>
    <row r="772" spans="1:9" s="75" customFormat="1" ht="15" customHeight="1">
      <c r="A772" s="46" t="s">
        <v>602</v>
      </c>
      <c r="B772" s="44" t="s">
        <v>133</v>
      </c>
      <c r="C772" s="44" t="s">
        <v>527</v>
      </c>
      <c r="D772" s="44" t="s">
        <v>538</v>
      </c>
      <c r="E772" s="43" t="s">
        <v>30</v>
      </c>
      <c r="F772" s="44" t="s">
        <v>603</v>
      </c>
      <c r="G772" s="77">
        <v>3416.8</v>
      </c>
      <c r="H772" s="77">
        <v>3000</v>
      </c>
      <c r="I772" s="77">
        <v>3000</v>
      </c>
    </row>
    <row r="773" spans="1:9" s="75" customFormat="1" ht="15" customHeight="1">
      <c r="A773" s="46" t="s">
        <v>403</v>
      </c>
      <c r="B773" s="44" t="s">
        <v>133</v>
      </c>
      <c r="C773" s="44" t="s">
        <v>527</v>
      </c>
      <c r="D773" s="44" t="s">
        <v>538</v>
      </c>
      <c r="E773" s="43" t="s">
        <v>24</v>
      </c>
      <c r="F773" s="44"/>
      <c r="G773" s="77">
        <f>SUM(G780+G783+G774+G777)</f>
        <v>10167.5</v>
      </c>
      <c r="H773" s="77">
        <f>SUM(H780+H783+H774+H777)</f>
        <v>1000</v>
      </c>
      <c r="I773" s="77">
        <f>SUM(I780+I783+I774+I777)</f>
        <v>1000</v>
      </c>
    </row>
    <row r="774" spans="1:9" s="75" customFormat="1" ht="30">
      <c r="A774" s="46" t="s">
        <v>309</v>
      </c>
      <c r="B774" s="44" t="s">
        <v>133</v>
      </c>
      <c r="C774" s="44" t="s">
        <v>527</v>
      </c>
      <c r="D774" s="44" t="s">
        <v>538</v>
      </c>
      <c r="E774" s="43" t="s">
        <v>310</v>
      </c>
      <c r="F774" s="44"/>
      <c r="G774" s="77">
        <f aca="true" t="shared" si="135" ref="G774:I775">G775</f>
        <v>2675.4</v>
      </c>
      <c r="H774" s="77">
        <f t="shared" si="135"/>
        <v>0</v>
      </c>
      <c r="I774" s="77">
        <f t="shared" si="135"/>
        <v>0</v>
      </c>
    </row>
    <row r="775" spans="1:9" s="75" customFormat="1" ht="15">
      <c r="A775" s="76" t="s">
        <v>587</v>
      </c>
      <c r="B775" s="44" t="s">
        <v>133</v>
      </c>
      <c r="C775" s="44" t="s">
        <v>527</v>
      </c>
      <c r="D775" s="44" t="s">
        <v>538</v>
      </c>
      <c r="E775" s="43" t="s">
        <v>310</v>
      </c>
      <c r="F775" s="44" t="s">
        <v>601</v>
      </c>
      <c r="G775" s="77">
        <f t="shared" si="135"/>
        <v>2675.4</v>
      </c>
      <c r="H775" s="77">
        <f t="shared" si="135"/>
        <v>0</v>
      </c>
      <c r="I775" s="77">
        <f t="shared" si="135"/>
        <v>0</v>
      </c>
    </row>
    <row r="776" spans="1:9" s="75" customFormat="1" ht="15" customHeight="1">
      <c r="A776" s="46" t="s">
        <v>602</v>
      </c>
      <c r="B776" s="44" t="s">
        <v>133</v>
      </c>
      <c r="C776" s="44" t="s">
        <v>527</v>
      </c>
      <c r="D776" s="44" t="s">
        <v>538</v>
      </c>
      <c r="E776" s="43" t="s">
        <v>310</v>
      </c>
      <c r="F776" s="44" t="s">
        <v>603</v>
      </c>
      <c r="G776" s="77">
        <f>2497+178.4</f>
        <v>2675.4</v>
      </c>
      <c r="H776" s="77">
        <v>0</v>
      </c>
      <c r="I776" s="77">
        <v>0</v>
      </c>
    </row>
    <row r="777" spans="1:9" s="75" customFormat="1" ht="30">
      <c r="A777" s="76" t="s">
        <v>328</v>
      </c>
      <c r="B777" s="44" t="s">
        <v>133</v>
      </c>
      <c r="C777" s="44" t="s">
        <v>527</v>
      </c>
      <c r="D777" s="44" t="s">
        <v>538</v>
      </c>
      <c r="E777" s="43" t="s">
        <v>329</v>
      </c>
      <c r="F777" s="44"/>
      <c r="G777" s="77">
        <f aca="true" t="shared" si="136" ref="G777:I778">G778</f>
        <v>235</v>
      </c>
      <c r="H777" s="77">
        <f t="shared" si="136"/>
        <v>0</v>
      </c>
      <c r="I777" s="77">
        <f t="shared" si="136"/>
        <v>0</v>
      </c>
    </row>
    <row r="778" spans="1:9" s="75" customFormat="1" ht="15" customHeight="1">
      <c r="A778" s="76" t="s">
        <v>587</v>
      </c>
      <c r="B778" s="44" t="s">
        <v>133</v>
      </c>
      <c r="C778" s="44" t="s">
        <v>527</v>
      </c>
      <c r="D778" s="44" t="s">
        <v>538</v>
      </c>
      <c r="E778" s="43" t="s">
        <v>329</v>
      </c>
      <c r="F778" s="44" t="s">
        <v>601</v>
      </c>
      <c r="G778" s="77">
        <f t="shared" si="136"/>
        <v>235</v>
      </c>
      <c r="H778" s="77">
        <f t="shared" si="136"/>
        <v>0</v>
      </c>
      <c r="I778" s="77">
        <f t="shared" si="136"/>
        <v>0</v>
      </c>
    </row>
    <row r="779" spans="1:9" s="75" customFormat="1" ht="15" customHeight="1">
      <c r="A779" s="46" t="s">
        <v>602</v>
      </c>
      <c r="B779" s="44" t="s">
        <v>133</v>
      </c>
      <c r="C779" s="44" t="s">
        <v>527</v>
      </c>
      <c r="D779" s="44" t="s">
        <v>538</v>
      </c>
      <c r="E779" s="43" t="s">
        <v>329</v>
      </c>
      <c r="F779" s="44" t="s">
        <v>603</v>
      </c>
      <c r="G779" s="77">
        <v>235</v>
      </c>
      <c r="H779" s="77">
        <v>0</v>
      </c>
      <c r="I779" s="77">
        <v>0</v>
      </c>
    </row>
    <row r="780" spans="1:9" s="75" customFormat="1" ht="15" customHeight="1">
      <c r="A780" s="46" t="s">
        <v>76</v>
      </c>
      <c r="B780" s="44">
        <v>113</v>
      </c>
      <c r="C780" s="44" t="s">
        <v>527</v>
      </c>
      <c r="D780" s="44" t="s">
        <v>538</v>
      </c>
      <c r="E780" s="43" t="s">
        <v>31</v>
      </c>
      <c r="F780" s="44"/>
      <c r="G780" s="77">
        <f aca="true" t="shared" si="137" ref="G780:I781">SUM(G781)</f>
        <v>6157.1</v>
      </c>
      <c r="H780" s="77">
        <f t="shared" si="137"/>
        <v>1000</v>
      </c>
      <c r="I780" s="77">
        <f t="shared" si="137"/>
        <v>1000</v>
      </c>
    </row>
    <row r="781" spans="1:9" s="75" customFormat="1" ht="15" customHeight="1">
      <c r="A781" s="76" t="s">
        <v>587</v>
      </c>
      <c r="B781" s="44">
        <v>113</v>
      </c>
      <c r="C781" s="44" t="s">
        <v>527</v>
      </c>
      <c r="D781" s="44" t="s">
        <v>538</v>
      </c>
      <c r="E781" s="43" t="s">
        <v>31</v>
      </c>
      <c r="F781" s="44" t="s">
        <v>601</v>
      </c>
      <c r="G781" s="77">
        <f t="shared" si="137"/>
        <v>6157.1</v>
      </c>
      <c r="H781" s="77">
        <f t="shared" si="137"/>
        <v>1000</v>
      </c>
      <c r="I781" s="77">
        <f t="shared" si="137"/>
        <v>1000</v>
      </c>
    </row>
    <row r="782" spans="1:9" s="75" customFormat="1" ht="15" customHeight="1">
      <c r="A782" s="46" t="s">
        <v>602</v>
      </c>
      <c r="B782" s="44">
        <v>113</v>
      </c>
      <c r="C782" s="44" t="s">
        <v>527</v>
      </c>
      <c r="D782" s="44" t="s">
        <v>538</v>
      </c>
      <c r="E782" s="43" t="s">
        <v>31</v>
      </c>
      <c r="F782" s="44" t="s">
        <v>603</v>
      </c>
      <c r="G782" s="77">
        <v>6157.1</v>
      </c>
      <c r="H782" s="77">
        <v>1000</v>
      </c>
      <c r="I782" s="77">
        <v>1000</v>
      </c>
    </row>
    <row r="783" spans="1:9" s="75" customFormat="1" ht="30">
      <c r="A783" s="46" t="s">
        <v>287</v>
      </c>
      <c r="B783" s="44">
        <v>113</v>
      </c>
      <c r="C783" s="44" t="s">
        <v>527</v>
      </c>
      <c r="D783" s="44" t="s">
        <v>538</v>
      </c>
      <c r="E783" s="43" t="s">
        <v>286</v>
      </c>
      <c r="F783" s="44"/>
      <c r="G783" s="77">
        <f aca="true" t="shared" si="138" ref="G783:I784">G784</f>
        <v>1100</v>
      </c>
      <c r="H783" s="77">
        <f t="shared" si="138"/>
        <v>0</v>
      </c>
      <c r="I783" s="77">
        <f t="shared" si="138"/>
        <v>0</v>
      </c>
    </row>
    <row r="784" spans="1:9" s="75" customFormat="1" ht="15" customHeight="1">
      <c r="A784" s="76" t="s">
        <v>587</v>
      </c>
      <c r="B784" s="44">
        <v>113</v>
      </c>
      <c r="C784" s="44" t="s">
        <v>527</v>
      </c>
      <c r="D784" s="44" t="s">
        <v>538</v>
      </c>
      <c r="E784" s="43" t="s">
        <v>286</v>
      </c>
      <c r="F784" s="44" t="s">
        <v>601</v>
      </c>
      <c r="G784" s="77">
        <f t="shared" si="138"/>
        <v>1100</v>
      </c>
      <c r="H784" s="77">
        <f t="shared" si="138"/>
        <v>0</v>
      </c>
      <c r="I784" s="77">
        <f t="shared" si="138"/>
        <v>0</v>
      </c>
    </row>
    <row r="785" spans="1:9" s="75" customFormat="1" ht="15" customHeight="1">
      <c r="A785" s="46" t="s">
        <v>602</v>
      </c>
      <c r="B785" s="44">
        <v>113</v>
      </c>
      <c r="C785" s="44" t="s">
        <v>527</v>
      </c>
      <c r="D785" s="44" t="s">
        <v>538</v>
      </c>
      <c r="E785" s="43" t="s">
        <v>286</v>
      </c>
      <c r="F785" s="44" t="s">
        <v>603</v>
      </c>
      <c r="G785" s="77">
        <v>1100</v>
      </c>
      <c r="H785" s="77">
        <v>0</v>
      </c>
      <c r="I785" s="77">
        <v>0</v>
      </c>
    </row>
    <row r="786" spans="1:9" s="75" customFormat="1" ht="30" customHeight="1">
      <c r="A786" s="46" t="s">
        <v>179</v>
      </c>
      <c r="B786" s="44" t="s">
        <v>133</v>
      </c>
      <c r="C786" s="44" t="s">
        <v>527</v>
      </c>
      <c r="D786" s="44" t="s">
        <v>538</v>
      </c>
      <c r="E786" s="43" t="s">
        <v>29</v>
      </c>
      <c r="F786" s="43"/>
      <c r="G786" s="77">
        <f aca="true" t="shared" si="139" ref="G786:I790">SUM(G787)</f>
        <v>377.8</v>
      </c>
      <c r="H786" s="77">
        <f t="shared" si="139"/>
        <v>371</v>
      </c>
      <c r="I786" s="77">
        <f t="shared" si="139"/>
        <v>378</v>
      </c>
    </row>
    <row r="787" spans="1:9" s="75" customFormat="1" ht="45" customHeight="1">
      <c r="A787" s="46" t="s">
        <v>181</v>
      </c>
      <c r="B787" s="44" t="s">
        <v>133</v>
      </c>
      <c r="C787" s="44" t="s">
        <v>527</v>
      </c>
      <c r="D787" s="44" t="s">
        <v>538</v>
      </c>
      <c r="E787" s="43" t="s">
        <v>612</v>
      </c>
      <c r="F787" s="43"/>
      <c r="G787" s="77">
        <f t="shared" si="139"/>
        <v>377.8</v>
      </c>
      <c r="H787" s="77">
        <f t="shared" si="139"/>
        <v>371</v>
      </c>
      <c r="I787" s="77">
        <f t="shared" si="139"/>
        <v>378</v>
      </c>
    </row>
    <row r="788" spans="1:9" s="75" customFormat="1" ht="30" customHeight="1">
      <c r="A788" s="46" t="s">
        <v>460</v>
      </c>
      <c r="B788" s="44" t="s">
        <v>133</v>
      </c>
      <c r="C788" s="44" t="s">
        <v>527</v>
      </c>
      <c r="D788" s="44" t="s">
        <v>538</v>
      </c>
      <c r="E788" s="43" t="s">
        <v>613</v>
      </c>
      <c r="F788" s="43"/>
      <c r="G788" s="77">
        <f t="shared" si="139"/>
        <v>377.8</v>
      </c>
      <c r="H788" s="77">
        <f t="shared" si="139"/>
        <v>371</v>
      </c>
      <c r="I788" s="77">
        <f t="shared" si="139"/>
        <v>378</v>
      </c>
    </row>
    <row r="789" spans="1:9" s="75" customFormat="1" ht="30" customHeight="1">
      <c r="A789" s="46" t="s">
        <v>11</v>
      </c>
      <c r="B789" s="44" t="s">
        <v>133</v>
      </c>
      <c r="C789" s="44" t="s">
        <v>527</v>
      </c>
      <c r="D789" s="44" t="s">
        <v>538</v>
      </c>
      <c r="E789" s="43" t="s">
        <v>185</v>
      </c>
      <c r="F789" s="43"/>
      <c r="G789" s="77">
        <f t="shared" si="139"/>
        <v>377.8</v>
      </c>
      <c r="H789" s="77">
        <f t="shared" si="139"/>
        <v>371</v>
      </c>
      <c r="I789" s="77">
        <f t="shared" si="139"/>
        <v>378</v>
      </c>
    </row>
    <row r="790" spans="1:9" s="75" customFormat="1" ht="15" customHeight="1">
      <c r="A790" s="76" t="s">
        <v>587</v>
      </c>
      <c r="B790" s="44" t="s">
        <v>133</v>
      </c>
      <c r="C790" s="44" t="s">
        <v>527</v>
      </c>
      <c r="D790" s="44" t="s">
        <v>538</v>
      </c>
      <c r="E790" s="43" t="s">
        <v>185</v>
      </c>
      <c r="F790" s="43" t="s">
        <v>601</v>
      </c>
      <c r="G790" s="77">
        <f t="shared" si="139"/>
        <v>377.8</v>
      </c>
      <c r="H790" s="77">
        <f t="shared" si="139"/>
        <v>371</v>
      </c>
      <c r="I790" s="77">
        <f t="shared" si="139"/>
        <v>378</v>
      </c>
    </row>
    <row r="791" spans="1:9" s="75" customFormat="1" ht="15" customHeight="1">
      <c r="A791" s="46" t="s">
        <v>602</v>
      </c>
      <c r="B791" s="44" t="s">
        <v>133</v>
      </c>
      <c r="C791" s="44" t="s">
        <v>527</v>
      </c>
      <c r="D791" s="44" t="s">
        <v>538</v>
      </c>
      <c r="E791" s="43" t="s">
        <v>185</v>
      </c>
      <c r="F791" s="43" t="s">
        <v>603</v>
      </c>
      <c r="G791" s="77">
        <f>364.2+13.6</f>
        <v>377.8</v>
      </c>
      <c r="H791" s="77">
        <v>371</v>
      </c>
      <c r="I791" s="77">
        <v>378</v>
      </c>
    </row>
    <row r="792" spans="1:9" s="75" customFormat="1" ht="15" customHeight="1">
      <c r="A792" s="46" t="s">
        <v>465</v>
      </c>
      <c r="B792" s="44">
        <v>113</v>
      </c>
      <c r="C792" s="44" t="s">
        <v>527</v>
      </c>
      <c r="D792" s="44" t="s">
        <v>529</v>
      </c>
      <c r="E792" s="43"/>
      <c r="F792" s="44"/>
      <c r="G792" s="77">
        <f>SUM(G793+G804+G826)</f>
        <v>17417.899999999998</v>
      </c>
      <c r="H792" s="77">
        <f>SUM(H793+H804+H826)</f>
        <v>10005.3</v>
      </c>
      <c r="I792" s="77">
        <f>SUM(I793+I804+I826)</f>
        <v>10097.6</v>
      </c>
    </row>
    <row r="793" spans="1:9" s="75" customFormat="1" ht="15" customHeight="1">
      <c r="A793" s="76" t="s">
        <v>577</v>
      </c>
      <c r="B793" s="44" t="s">
        <v>133</v>
      </c>
      <c r="C793" s="44" t="s">
        <v>527</v>
      </c>
      <c r="D793" s="44" t="s">
        <v>529</v>
      </c>
      <c r="E793" s="43" t="s">
        <v>694</v>
      </c>
      <c r="F793" s="43"/>
      <c r="G793" s="77">
        <f>SUM(G794)</f>
        <v>1412.1999999999998</v>
      </c>
      <c r="H793" s="77">
        <f>SUM(H794)</f>
        <v>500</v>
      </c>
      <c r="I793" s="77">
        <f>SUM(I794)</f>
        <v>500</v>
      </c>
    </row>
    <row r="794" spans="1:9" s="75" customFormat="1" ht="15" customHeight="1">
      <c r="A794" s="76" t="s">
        <v>60</v>
      </c>
      <c r="B794" s="44" t="s">
        <v>133</v>
      </c>
      <c r="C794" s="44" t="s">
        <v>527</v>
      </c>
      <c r="D794" s="44" t="s">
        <v>529</v>
      </c>
      <c r="E794" s="43" t="s">
        <v>61</v>
      </c>
      <c r="F794" s="43"/>
      <c r="G794" s="77">
        <f>SUM(G795+G798+G801)</f>
        <v>1412.1999999999998</v>
      </c>
      <c r="H794" s="77">
        <f>SUM(H795+H798)</f>
        <v>500</v>
      </c>
      <c r="I794" s="77">
        <f>SUM(I795+I798)</f>
        <v>500</v>
      </c>
    </row>
    <row r="795" spans="1:9" s="75" customFormat="1" ht="30" customHeight="1">
      <c r="A795" s="76" t="s">
        <v>433</v>
      </c>
      <c r="B795" s="44" t="s">
        <v>133</v>
      </c>
      <c r="C795" s="44" t="s">
        <v>527</v>
      </c>
      <c r="D795" s="44" t="s">
        <v>529</v>
      </c>
      <c r="E795" s="43" t="s">
        <v>434</v>
      </c>
      <c r="F795" s="43"/>
      <c r="G795" s="77">
        <f aca="true" t="shared" si="140" ref="G795:I796">SUM(G796)</f>
        <v>1122.1</v>
      </c>
      <c r="H795" s="77">
        <f t="shared" si="140"/>
        <v>500</v>
      </c>
      <c r="I795" s="77">
        <f t="shared" si="140"/>
        <v>500</v>
      </c>
    </row>
    <row r="796" spans="1:9" s="75" customFormat="1" ht="15" customHeight="1">
      <c r="A796" s="76" t="s">
        <v>587</v>
      </c>
      <c r="B796" s="44" t="s">
        <v>133</v>
      </c>
      <c r="C796" s="44" t="s">
        <v>527</v>
      </c>
      <c r="D796" s="44" t="s">
        <v>529</v>
      </c>
      <c r="E796" s="43" t="s">
        <v>434</v>
      </c>
      <c r="F796" s="43" t="s">
        <v>601</v>
      </c>
      <c r="G796" s="77">
        <f t="shared" si="140"/>
        <v>1122.1</v>
      </c>
      <c r="H796" s="77">
        <f t="shared" si="140"/>
        <v>500</v>
      </c>
      <c r="I796" s="77">
        <f t="shared" si="140"/>
        <v>500</v>
      </c>
    </row>
    <row r="797" spans="1:9" s="75" customFormat="1" ht="15" customHeight="1">
      <c r="A797" s="46" t="s">
        <v>602</v>
      </c>
      <c r="B797" s="44" t="s">
        <v>133</v>
      </c>
      <c r="C797" s="44" t="s">
        <v>527</v>
      </c>
      <c r="D797" s="44" t="s">
        <v>529</v>
      </c>
      <c r="E797" s="43" t="s">
        <v>434</v>
      </c>
      <c r="F797" s="43" t="s">
        <v>603</v>
      </c>
      <c r="G797" s="77">
        <v>1122.1</v>
      </c>
      <c r="H797" s="77">
        <v>500</v>
      </c>
      <c r="I797" s="77">
        <v>500</v>
      </c>
    </row>
    <row r="798" spans="1:9" s="75" customFormat="1" ht="15" customHeight="1">
      <c r="A798" s="46" t="s">
        <v>682</v>
      </c>
      <c r="B798" s="44" t="s">
        <v>133</v>
      </c>
      <c r="C798" s="44" t="s">
        <v>527</v>
      </c>
      <c r="D798" s="44" t="s">
        <v>529</v>
      </c>
      <c r="E798" s="43" t="s">
        <v>62</v>
      </c>
      <c r="F798" s="43"/>
      <c r="G798" s="77">
        <f aca="true" t="shared" si="141" ref="G798:I799">G799</f>
        <v>26.3</v>
      </c>
      <c r="H798" s="77">
        <f t="shared" si="141"/>
        <v>0</v>
      </c>
      <c r="I798" s="77">
        <f t="shared" si="141"/>
        <v>0</v>
      </c>
    </row>
    <row r="799" spans="1:9" s="75" customFormat="1" ht="15">
      <c r="A799" s="76" t="s">
        <v>587</v>
      </c>
      <c r="B799" s="44" t="s">
        <v>133</v>
      </c>
      <c r="C799" s="44" t="s">
        <v>527</v>
      </c>
      <c r="D799" s="44" t="s">
        <v>529</v>
      </c>
      <c r="E799" s="43" t="s">
        <v>62</v>
      </c>
      <c r="F799" s="43" t="s">
        <v>601</v>
      </c>
      <c r="G799" s="77">
        <f t="shared" si="141"/>
        <v>26.3</v>
      </c>
      <c r="H799" s="77">
        <f t="shared" si="141"/>
        <v>0</v>
      </c>
      <c r="I799" s="77">
        <f t="shared" si="141"/>
        <v>0</v>
      </c>
    </row>
    <row r="800" spans="1:9" s="75" customFormat="1" ht="15" customHeight="1">
      <c r="A800" s="46" t="s">
        <v>602</v>
      </c>
      <c r="B800" s="44" t="s">
        <v>133</v>
      </c>
      <c r="C800" s="44" t="s">
        <v>527</v>
      </c>
      <c r="D800" s="44" t="s">
        <v>529</v>
      </c>
      <c r="E800" s="43" t="s">
        <v>62</v>
      </c>
      <c r="F800" s="43" t="s">
        <v>603</v>
      </c>
      <c r="G800" s="77">
        <v>26.3</v>
      </c>
      <c r="H800" s="77">
        <v>0</v>
      </c>
      <c r="I800" s="77">
        <v>0</v>
      </c>
    </row>
    <row r="801" spans="1:9" s="75" customFormat="1" ht="15" customHeight="1">
      <c r="A801" s="46" t="s">
        <v>340</v>
      </c>
      <c r="B801" s="44" t="s">
        <v>133</v>
      </c>
      <c r="C801" s="44" t="s">
        <v>527</v>
      </c>
      <c r="D801" s="44" t="s">
        <v>529</v>
      </c>
      <c r="E801" s="43" t="s">
        <v>364</v>
      </c>
      <c r="F801" s="43"/>
      <c r="G801" s="77">
        <f>G802</f>
        <v>263.8</v>
      </c>
      <c r="H801" s="77"/>
      <c r="I801" s="77"/>
    </row>
    <row r="802" spans="1:9" s="75" customFormat="1" ht="15" customHeight="1">
      <c r="A802" s="76" t="s">
        <v>587</v>
      </c>
      <c r="B802" s="44" t="s">
        <v>133</v>
      </c>
      <c r="C802" s="44" t="s">
        <v>527</v>
      </c>
      <c r="D802" s="44" t="s">
        <v>529</v>
      </c>
      <c r="E802" s="43" t="s">
        <v>364</v>
      </c>
      <c r="F802" s="43" t="s">
        <v>601</v>
      </c>
      <c r="G802" s="77">
        <f>G803</f>
        <v>263.8</v>
      </c>
      <c r="H802" s="77"/>
      <c r="I802" s="77"/>
    </row>
    <row r="803" spans="1:9" s="75" customFormat="1" ht="15" customHeight="1">
      <c r="A803" s="46" t="s">
        <v>602</v>
      </c>
      <c r="B803" s="44" t="s">
        <v>133</v>
      </c>
      <c r="C803" s="44" t="s">
        <v>527</v>
      </c>
      <c r="D803" s="44" t="s">
        <v>529</v>
      </c>
      <c r="E803" s="43" t="s">
        <v>364</v>
      </c>
      <c r="F803" s="43" t="s">
        <v>603</v>
      </c>
      <c r="G803" s="77">
        <v>263.8</v>
      </c>
      <c r="H803" s="77"/>
      <c r="I803" s="77"/>
    </row>
    <row r="804" spans="1:9" s="75" customFormat="1" ht="30" customHeight="1">
      <c r="A804" s="76" t="s">
        <v>241</v>
      </c>
      <c r="B804" s="44">
        <v>113</v>
      </c>
      <c r="C804" s="44" t="s">
        <v>527</v>
      </c>
      <c r="D804" s="44" t="s">
        <v>529</v>
      </c>
      <c r="E804" s="43" t="s">
        <v>15</v>
      </c>
      <c r="F804" s="43"/>
      <c r="G804" s="77">
        <f>SUM(G805)</f>
        <v>15916.199999999999</v>
      </c>
      <c r="H804" s="77">
        <f>SUM(H805)</f>
        <v>9505.3</v>
      </c>
      <c r="I804" s="77">
        <f>SUM(I805)</f>
        <v>9597.6</v>
      </c>
    </row>
    <row r="805" spans="1:9" s="75" customFormat="1" ht="15" customHeight="1">
      <c r="A805" s="76" t="s">
        <v>665</v>
      </c>
      <c r="B805" s="44">
        <v>113</v>
      </c>
      <c r="C805" s="44" t="s">
        <v>527</v>
      </c>
      <c r="D805" s="44" t="s">
        <v>529</v>
      </c>
      <c r="E805" s="43" t="s">
        <v>19</v>
      </c>
      <c r="F805" s="43"/>
      <c r="G805" s="77">
        <f>SUM(G806+G813)</f>
        <v>15916.199999999999</v>
      </c>
      <c r="H805" s="77">
        <f>SUM(H806+H813)</f>
        <v>9505.3</v>
      </c>
      <c r="I805" s="77">
        <f>SUM(I806+I813)</f>
        <v>9597.6</v>
      </c>
    </row>
    <row r="806" spans="1:9" s="75" customFormat="1" ht="30" customHeight="1">
      <c r="A806" s="76" t="s">
        <v>73</v>
      </c>
      <c r="B806" s="44">
        <v>113</v>
      </c>
      <c r="C806" s="44" t="s">
        <v>527</v>
      </c>
      <c r="D806" s="44" t="s">
        <v>529</v>
      </c>
      <c r="E806" s="43" t="s">
        <v>74</v>
      </c>
      <c r="F806" s="43"/>
      <c r="G806" s="77">
        <f>SUM(G807+G810)</f>
        <v>13029.8</v>
      </c>
      <c r="H806" s="77">
        <f>SUM(H807+H810)</f>
        <v>9505.3</v>
      </c>
      <c r="I806" s="77">
        <f>SUM(I807+I810)</f>
        <v>9597.6</v>
      </c>
    </row>
    <row r="807" spans="1:9" ht="30" customHeight="1">
      <c r="A807" s="76" t="s">
        <v>0</v>
      </c>
      <c r="B807" s="44">
        <v>113</v>
      </c>
      <c r="C807" s="44" t="s">
        <v>527</v>
      </c>
      <c r="D807" s="44" t="s">
        <v>529</v>
      </c>
      <c r="E807" s="43" t="s">
        <v>21</v>
      </c>
      <c r="F807" s="43"/>
      <c r="G807" s="77">
        <f aca="true" t="shared" si="142" ref="G807:I808">SUM(G808)</f>
        <v>11426.3</v>
      </c>
      <c r="H807" s="77">
        <f t="shared" si="142"/>
        <v>9505.3</v>
      </c>
      <c r="I807" s="77">
        <f t="shared" si="142"/>
        <v>9597.6</v>
      </c>
    </row>
    <row r="808" spans="1:9" ht="15" customHeight="1">
      <c r="A808" s="76" t="s">
        <v>587</v>
      </c>
      <c r="B808" s="44">
        <v>113</v>
      </c>
      <c r="C808" s="44" t="s">
        <v>527</v>
      </c>
      <c r="D808" s="44" t="s">
        <v>529</v>
      </c>
      <c r="E808" s="43" t="s">
        <v>21</v>
      </c>
      <c r="F808" s="44" t="s">
        <v>601</v>
      </c>
      <c r="G808" s="77">
        <f t="shared" si="142"/>
        <v>11426.3</v>
      </c>
      <c r="H808" s="77">
        <f t="shared" si="142"/>
        <v>9505.3</v>
      </c>
      <c r="I808" s="77">
        <f t="shared" si="142"/>
        <v>9597.6</v>
      </c>
    </row>
    <row r="809" spans="1:9" ht="15" customHeight="1">
      <c r="A809" s="46" t="s">
        <v>602</v>
      </c>
      <c r="B809" s="44">
        <v>113</v>
      </c>
      <c r="C809" s="44" t="s">
        <v>527</v>
      </c>
      <c r="D809" s="44" t="s">
        <v>529</v>
      </c>
      <c r="E809" s="43" t="s">
        <v>21</v>
      </c>
      <c r="F809" s="44" t="s">
        <v>603</v>
      </c>
      <c r="G809" s="77">
        <v>11426.3</v>
      </c>
      <c r="H809" s="77">
        <v>9505.3</v>
      </c>
      <c r="I809" s="77">
        <v>9597.6</v>
      </c>
    </row>
    <row r="810" spans="1:9" ht="30">
      <c r="A810" s="46" t="s">
        <v>340</v>
      </c>
      <c r="B810" s="44">
        <v>113</v>
      </c>
      <c r="C810" s="44" t="s">
        <v>527</v>
      </c>
      <c r="D810" s="44" t="s">
        <v>529</v>
      </c>
      <c r="E810" s="43" t="s">
        <v>343</v>
      </c>
      <c r="F810" s="44"/>
      <c r="G810" s="77">
        <f>G811</f>
        <v>1603.5</v>
      </c>
      <c r="H810" s="77"/>
      <c r="I810" s="77"/>
    </row>
    <row r="811" spans="1:9" ht="15" customHeight="1">
      <c r="A811" s="76" t="s">
        <v>587</v>
      </c>
      <c r="B811" s="44">
        <v>113</v>
      </c>
      <c r="C811" s="44" t="s">
        <v>527</v>
      </c>
      <c r="D811" s="44" t="s">
        <v>529</v>
      </c>
      <c r="E811" s="43" t="s">
        <v>343</v>
      </c>
      <c r="F811" s="44" t="s">
        <v>601</v>
      </c>
      <c r="G811" s="77">
        <f>G812</f>
        <v>1603.5</v>
      </c>
      <c r="H811" s="77"/>
      <c r="I811" s="77"/>
    </row>
    <row r="812" spans="1:9" ht="15" customHeight="1">
      <c r="A812" s="46" t="s">
        <v>602</v>
      </c>
      <c r="B812" s="44">
        <v>113</v>
      </c>
      <c r="C812" s="44" t="s">
        <v>527</v>
      </c>
      <c r="D812" s="44" t="s">
        <v>529</v>
      </c>
      <c r="E812" s="43" t="s">
        <v>343</v>
      </c>
      <c r="F812" s="44" t="s">
        <v>603</v>
      </c>
      <c r="G812" s="77">
        <v>1603.5</v>
      </c>
      <c r="H812" s="77"/>
      <c r="I812" s="77"/>
    </row>
    <row r="813" spans="1:9" ht="15" customHeight="1">
      <c r="A813" s="46" t="s">
        <v>148</v>
      </c>
      <c r="B813" s="44">
        <v>113</v>
      </c>
      <c r="C813" s="44" t="s">
        <v>527</v>
      </c>
      <c r="D813" s="44" t="s">
        <v>529</v>
      </c>
      <c r="E813" s="43" t="s">
        <v>140</v>
      </c>
      <c r="F813" s="44"/>
      <c r="G813" s="77">
        <f>G814+G820+G817+G823</f>
        <v>2886.4</v>
      </c>
      <c r="H813" s="77">
        <f>H814+H820+H817+H823</f>
        <v>0</v>
      </c>
      <c r="I813" s="77">
        <f>I814+I820+I817+I823</f>
        <v>0</v>
      </c>
    </row>
    <row r="814" spans="1:9" ht="30" customHeight="1">
      <c r="A814" s="46" t="s">
        <v>142</v>
      </c>
      <c r="B814" s="44">
        <v>113</v>
      </c>
      <c r="C814" s="44" t="s">
        <v>527</v>
      </c>
      <c r="D814" s="44" t="s">
        <v>529</v>
      </c>
      <c r="E814" s="43" t="s">
        <v>141</v>
      </c>
      <c r="F814" s="44"/>
      <c r="G814" s="77">
        <f aca="true" t="shared" si="143" ref="G814:I815">G815</f>
        <v>1624.5</v>
      </c>
      <c r="H814" s="77">
        <f t="shared" si="143"/>
        <v>0</v>
      </c>
      <c r="I814" s="77">
        <f t="shared" si="143"/>
        <v>0</v>
      </c>
    </row>
    <row r="815" spans="1:9" ht="15" customHeight="1">
      <c r="A815" s="76" t="s">
        <v>587</v>
      </c>
      <c r="B815" s="44">
        <v>113</v>
      </c>
      <c r="C815" s="44" t="s">
        <v>527</v>
      </c>
      <c r="D815" s="44" t="s">
        <v>529</v>
      </c>
      <c r="E815" s="43" t="s">
        <v>141</v>
      </c>
      <c r="F815" s="44" t="s">
        <v>601</v>
      </c>
      <c r="G815" s="77">
        <f t="shared" si="143"/>
        <v>1624.5</v>
      </c>
      <c r="H815" s="77">
        <f t="shared" si="143"/>
        <v>0</v>
      </c>
      <c r="I815" s="77">
        <f t="shared" si="143"/>
        <v>0</v>
      </c>
    </row>
    <row r="816" spans="1:9" ht="15" customHeight="1">
      <c r="A816" s="46" t="s">
        <v>602</v>
      </c>
      <c r="B816" s="44">
        <v>113</v>
      </c>
      <c r="C816" s="44" t="s">
        <v>527</v>
      </c>
      <c r="D816" s="44" t="s">
        <v>529</v>
      </c>
      <c r="E816" s="43" t="s">
        <v>141</v>
      </c>
      <c r="F816" s="44" t="s">
        <v>603</v>
      </c>
      <c r="G816" s="77">
        <v>1624.5</v>
      </c>
      <c r="H816" s="77">
        <v>0</v>
      </c>
      <c r="I816" s="77">
        <v>0</v>
      </c>
    </row>
    <row r="817" spans="1:9" ht="30" customHeight="1">
      <c r="A817" s="46" t="s">
        <v>266</v>
      </c>
      <c r="B817" s="44" t="s">
        <v>133</v>
      </c>
      <c r="C817" s="44" t="s">
        <v>527</v>
      </c>
      <c r="D817" s="44" t="s">
        <v>529</v>
      </c>
      <c r="E817" s="43" t="s">
        <v>265</v>
      </c>
      <c r="F817" s="44"/>
      <c r="G817" s="77">
        <f>G819</f>
        <v>684.4</v>
      </c>
      <c r="H817" s="77">
        <f>H819</f>
        <v>0</v>
      </c>
      <c r="I817" s="77">
        <f>I819</f>
        <v>0</v>
      </c>
    </row>
    <row r="818" spans="1:9" ht="15" customHeight="1">
      <c r="A818" s="76" t="s">
        <v>587</v>
      </c>
      <c r="B818" s="44" t="s">
        <v>133</v>
      </c>
      <c r="C818" s="44" t="s">
        <v>527</v>
      </c>
      <c r="D818" s="44" t="s">
        <v>529</v>
      </c>
      <c r="E818" s="43" t="s">
        <v>265</v>
      </c>
      <c r="F818" s="44" t="s">
        <v>601</v>
      </c>
      <c r="G818" s="77">
        <f>G819</f>
        <v>684.4</v>
      </c>
      <c r="H818" s="77">
        <f>H819</f>
        <v>0</v>
      </c>
      <c r="I818" s="77">
        <f>I819</f>
        <v>0</v>
      </c>
    </row>
    <row r="819" spans="1:9" ht="15" customHeight="1">
      <c r="A819" s="46" t="s">
        <v>602</v>
      </c>
      <c r="B819" s="44" t="s">
        <v>133</v>
      </c>
      <c r="C819" s="44" t="s">
        <v>527</v>
      </c>
      <c r="D819" s="44" t="s">
        <v>529</v>
      </c>
      <c r="E819" s="43" t="s">
        <v>265</v>
      </c>
      <c r="F819" s="44" t="s">
        <v>603</v>
      </c>
      <c r="G819" s="77">
        <v>684.4</v>
      </c>
      <c r="H819" s="77">
        <v>0</v>
      </c>
      <c r="I819" s="77">
        <v>0</v>
      </c>
    </row>
    <row r="820" spans="1:9" ht="30" customHeight="1">
      <c r="A820" s="46" t="s">
        <v>144</v>
      </c>
      <c r="B820" s="44">
        <v>113</v>
      </c>
      <c r="C820" s="44" t="s">
        <v>527</v>
      </c>
      <c r="D820" s="44" t="s">
        <v>529</v>
      </c>
      <c r="E820" s="43" t="s">
        <v>143</v>
      </c>
      <c r="F820" s="44"/>
      <c r="G820" s="77">
        <f aca="true" t="shared" si="144" ref="G820:I821">G821</f>
        <v>541.5</v>
      </c>
      <c r="H820" s="77">
        <f t="shared" si="144"/>
        <v>0</v>
      </c>
      <c r="I820" s="77">
        <f t="shared" si="144"/>
        <v>0</v>
      </c>
    </row>
    <row r="821" spans="1:9" ht="15" customHeight="1">
      <c r="A821" s="76" t="s">
        <v>587</v>
      </c>
      <c r="B821" s="44">
        <v>113</v>
      </c>
      <c r="C821" s="44" t="s">
        <v>527</v>
      </c>
      <c r="D821" s="44" t="s">
        <v>529</v>
      </c>
      <c r="E821" s="43" t="s">
        <v>143</v>
      </c>
      <c r="F821" s="44" t="s">
        <v>601</v>
      </c>
      <c r="G821" s="77">
        <f t="shared" si="144"/>
        <v>541.5</v>
      </c>
      <c r="H821" s="77">
        <f t="shared" si="144"/>
        <v>0</v>
      </c>
      <c r="I821" s="77">
        <f t="shared" si="144"/>
        <v>0</v>
      </c>
    </row>
    <row r="822" spans="1:9" ht="15" customHeight="1">
      <c r="A822" s="46" t="s">
        <v>602</v>
      </c>
      <c r="B822" s="44">
        <v>113</v>
      </c>
      <c r="C822" s="44" t="s">
        <v>527</v>
      </c>
      <c r="D822" s="44" t="s">
        <v>529</v>
      </c>
      <c r="E822" s="43" t="s">
        <v>143</v>
      </c>
      <c r="F822" s="44" t="s">
        <v>603</v>
      </c>
      <c r="G822" s="77">
        <v>541.5</v>
      </c>
      <c r="H822" s="77">
        <v>0</v>
      </c>
      <c r="I822" s="77">
        <v>0</v>
      </c>
    </row>
    <row r="823" spans="1:9" ht="30">
      <c r="A823" s="46" t="s">
        <v>267</v>
      </c>
      <c r="B823" s="44" t="s">
        <v>133</v>
      </c>
      <c r="C823" s="44" t="s">
        <v>527</v>
      </c>
      <c r="D823" s="44" t="s">
        <v>529</v>
      </c>
      <c r="E823" s="43" t="s">
        <v>268</v>
      </c>
      <c r="F823" s="44"/>
      <c r="G823" s="77">
        <f>G825</f>
        <v>36</v>
      </c>
      <c r="H823" s="77">
        <f>H825</f>
        <v>0</v>
      </c>
      <c r="I823" s="77">
        <f>I825</f>
        <v>0</v>
      </c>
    </row>
    <row r="824" spans="1:9" ht="15">
      <c r="A824" s="76" t="s">
        <v>587</v>
      </c>
      <c r="B824" s="44" t="s">
        <v>133</v>
      </c>
      <c r="C824" s="44" t="s">
        <v>527</v>
      </c>
      <c r="D824" s="44" t="s">
        <v>529</v>
      </c>
      <c r="E824" s="43" t="s">
        <v>268</v>
      </c>
      <c r="F824" s="44" t="s">
        <v>601</v>
      </c>
      <c r="G824" s="77">
        <f>G825</f>
        <v>36</v>
      </c>
      <c r="H824" s="77">
        <f>H825</f>
        <v>0</v>
      </c>
      <c r="I824" s="77">
        <f>I825</f>
        <v>0</v>
      </c>
    </row>
    <row r="825" spans="1:9" ht="15" customHeight="1">
      <c r="A825" s="46" t="s">
        <v>602</v>
      </c>
      <c r="B825" s="44" t="s">
        <v>133</v>
      </c>
      <c r="C825" s="44" t="s">
        <v>527</v>
      </c>
      <c r="D825" s="44" t="s">
        <v>529</v>
      </c>
      <c r="E825" s="43" t="s">
        <v>268</v>
      </c>
      <c r="F825" s="44" t="s">
        <v>603</v>
      </c>
      <c r="G825" s="77">
        <v>36</v>
      </c>
      <c r="H825" s="77">
        <v>0</v>
      </c>
      <c r="I825" s="77">
        <v>0</v>
      </c>
    </row>
    <row r="826" spans="1:9" ht="30">
      <c r="A826" s="46" t="s">
        <v>332</v>
      </c>
      <c r="B826" s="44" t="s">
        <v>133</v>
      </c>
      <c r="C826" s="44" t="s">
        <v>527</v>
      </c>
      <c r="D826" s="44" t="s">
        <v>529</v>
      </c>
      <c r="E826" s="43" t="s">
        <v>230</v>
      </c>
      <c r="F826" s="44"/>
      <c r="G826" s="77">
        <f>G827</f>
        <v>89.5</v>
      </c>
      <c r="H826" s="77">
        <f>H827</f>
        <v>0</v>
      </c>
      <c r="I826" s="77">
        <f>I827</f>
        <v>0</v>
      </c>
    </row>
    <row r="827" spans="1:9" ht="15" customHeight="1">
      <c r="A827" s="46" t="s">
        <v>234</v>
      </c>
      <c r="B827" s="44" t="s">
        <v>133</v>
      </c>
      <c r="C827" s="44" t="s">
        <v>527</v>
      </c>
      <c r="D827" s="44" t="s">
        <v>529</v>
      </c>
      <c r="E827" s="43" t="s">
        <v>235</v>
      </c>
      <c r="F827" s="44"/>
      <c r="G827" s="77">
        <f>G828</f>
        <v>89.5</v>
      </c>
      <c r="H827" s="77">
        <f aca="true" t="shared" si="145" ref="H827:I829">H828</f>
        <v>0</v>
      </c>
      <c r="I827" s="77">
        <f t="shared" si="145"/>
        <v>0</v>
      </c>
    </row>
    <row r="828" spans="1:9" ht="15" customHeight="1">
      <c r="A828" s="46" t="s">
        <v>76</v>
      </c>
      <c r="B828" s="44" t="s">
        <v>133</v>
      </c>
      <c r="C828" s="44" t="s">
        <v>527</v>
      </c>
      <c r="D828" s="44" t="s">
        <v>529</v>
      </c>
      <c r="E828" s="43" t="s">
        <v>233</v>
      </c>
      <c r="F828" s="44"/>
      <c r="G828" s="77">
        <f>G829</f>
        <v>89.5</v>
      </c>
      <c r="H828" s="77">
        <f t="shared" si="145"/>
        <v>0</v>
      </c>
      <c r="I828" s="77">
        <f t="shared" si="145"/>
        <v>0</v>
      </c>
    </row>
    <row r="829" spans="1:9" ht="15" customHeight="1">
      <c r="A829" s="76" t="s">
        <v>587</v>
      </c>
      <c r="B829" s="44" t="s">
        <v>133</v>
      </c>
      <c r="C829" s="44" t="s">
        <v>527</v>
      </c>
      <c r="D829" s="44" t="s">
        <v>529</v>
      </c>
      <c r="E829" s="43" t="s">
        <v>233</v>
      </c>
      <c r="F829" s="44" t="s">
        <v>601</v>
      </c>
      <c r="G829" s="77">
        <f>G830</f>
        <v>89.5</v>
      </c>
      <c r="H829" s="77">
        <f t="shared" si="145"/>
        <v>0</v>
      </c>
      <c r="I829" s="77">
        <f t="shared" si="145"/>
        <v>0</v>
      </c>
    </row>
    <row r="830" spans="1:9" ht="15" customHeight="1">
      <c r="A830" s="46" t="s">
        <v>602</v>
      </c>
      <c r="B830" s="44" t="s">
        <v>133</v>
      </c>
      <c r="C830" s="44" t="s">
        <v>527</v>
      </c>
      <c r="D830" s="44" t="s">
        <v>529</v>
      </c>
      <c r="E830" s="43" t="s">
        <v>233</v>
      </c>
      <c r="F830" s="44" t="s">
        <v>603</v>
      </c>
      <c r="G830" s="77">
        <v>89.5</v>
      </c>
      <c r="H830" s="77">
        <v>0</v>
      </c>
      <c r="I830" s="77">
        <v>0</v>
      </c>
    </row>
    <row r="831" spans="1:9" ht="15" customHeight="1">
      <c r="A831" s="76" t="s">
        <v>471</v>
      </c>
      <c r="B831" s="44">
        <v>113</v>
      </c>
      <c r="C831" s="44" t="s">
        <v>527</v>
      </c>
      <c r="D831" s="44" t="s">
        <v>527</v>
      </c>
      <c r="E831" s="44"/>
      <c r="F831" s="44"/>
      <c r="G831" s="77">
        <f>SUM(G837)</f>
        <v>1947.9</v>
      </c>
      <c r="H831" s="77">
        <f>SUM(H837+H832)</f>
        <v>2195</v>
      </c>
      <c r="I831" s="77">
        <f>SUM(I837)</f>
        <v>2000</v>
      </c>
    </row>
    <row r="832" spans="1:9" ht="15" customHeight="1">
      <c r="A832" s="76" t="s">
        <v>577</v>
      </c>
      <c r="B832" s="44">
        <v>113</v>
      </c>
      <c r="C832" s="44" t="s">
        <v>527</v>
      </c>
      <c r="D832" s="44" t="s">
        <v>527</v>
      </c>
      <c r="E832" s="44" t="s">
        <v>694</v>
      </c>
      <c r="F832" s="44"/>
      <c r="G832" s="77">
        <f aca="true" t="shared" si="146" ref="G832:I835">G833</f>
        <v>0</v>
      </c>
      <c r="H832" s="77">
        <f t="shared" si="146"/>
        <v>195</v>
      </c>
      <c r="I832" s="77">
        <f t="shared" si="146"/>
        <v>0</v>
      </c>
    </row>
    <row r="833" spans="1:9" ht="15" customHeight="1">
      <c r="A833" s="76" t="s">
        <v>60</v>
      </c>
      <c r="B833" s="44">
        <v>113</v>
      </c>
      <c r="C833" s="44" t="s">
        <v>527</v>
      </c>
      <c r="D833" s="44" t="s">
        <v>527</v>
      </c>
      <c r="E833" s="44" t="s">
        <v>61</v>
      </c>
      <c r="F833" s="44"/>
      <c r="G833" s="77">
        <f t="shared" si="146"/>
        <v>0</v>
      </c>
      <c r="H833" s="77">
        <f t="shared" si="146"/>
        <v>195</v>
      </c>
      <c r="I833" s="77">
        <f t="shared" si="146"/>
        <v>0</v>
      </c>
    </row>
    <row r="834" spans="1:9" ht="15" customHeight="1">
      <c r="A834" s="76" t="s">
        <v>433</v>
      </c>
      <c r="B834" s="44">
        <v>113</v>
      </c>
      <c r="C834" s="44" t="s">
        <v>527</v>
      </c>
      <c r="D834" s="44" t="s">
        <v>527</v>
      </c>
      <c r="E834" s="44" t="s">
        <v>434</v>
      </c>
      <c r="F834" s="44"/>
      <c r="G834" s="77">
        <f t="shared" si="146"/>
        <v>0</v>
      </c>
      <c r="H834" s="77">
        <f t="shared" si="146"/>
        <v>195</v>
      </c>
      <c r="I834" s="77">
        <f t="shared" si="146"/>
        <v>0</v>
      </c>
    </row>
    <row r="835" spans="1:9" ht="15" customHeight="1">
      <c r="A835" s="76" t="s">
        <v>587</v>
      </c>
      <c r="B835" s="44">
        <v>113</v>
      </c>
      <c r="C835" s="44" t="s">
        <v>527</v>
      </c>
      <c r="D835" s="44" t="s">
        <v>527</v>
      </c>
      <c r="E835" s="44" t="s">
        <v>434</v>
      </c>
      <c r="F835" s="44" t="s">
        <v>601</v>
      </c>
      <c r="G835" s="77">
        <f t="shared" si="146"/>
        <v>0</v>
      </c>
      <c r="H835" s="77">
        <f t="shared" si="146"/>
        <v>195</v>
      </c>
      <c r="I835" s="77">
        <f t="shared" si="146"/>
        <v>0</v>
      </c>
    </row>
    <row r="836" spans="1:9" ht="15" customHeight="1">
      <c r="A836" s="46" t="s">
        <v>602</v>
      </c>
      <c r="B836" s="44">
        <v>113</v>
      </c>
      <c r="C836" s="44" t="s">
        <v>527</v>
      </c>
      <c r="D836" s="44" t="s">
        <v>527</v>
      </c>
      <c r="E836" s="44" t="s">
        <v>434</v>
      </c>
      <c r="F836" s="44" t="s">
        <v>603</v>
      </c>
      <c r="G836" s="77"/>
      <c r="H836" s="77">
        <v>195</v>
      </c>
      <c r="I836" s="77"/>
    </row>
    <row r="837" spans="1:9" ht="30" customHeight="1">
      <c r="A837" s="76" t="s">
        <v>241</v>
      </c>
      <c r="B837" s="44">
        <v>113</v>
      </c>
      <c r="C837" s="44" t="s">
        <v>527</v>
      </c>
      <c r="D837" s="44" t="s">
        <v>527</v>
      </c>
      <c r="E837" s="43" t="s">
        <v>15</v>
      </c>
      <c r="F837" s="44"/>
      <c r="G837" s="77">
        <f aca="true" t="shared" si="147" ref="G837:I841">SUM(G838)</f>
        <v>1947.9</v>
      </c>
      <c r="H837" s="77">
        <f t="shared" si="147"/>
        <v>2000</v>
      </c>
      <c r="I837" s="77">
        <f t="shared" si="147"/>
        <v>2000</v>
      </c>
    </row>
    <row r="838" spans="1:9" ht="15" customHeight="1">
      <c r="A838" s="76" t="s">
        <v>665</v>
      </c>
      <c r="B838" s="44">
        <v>113</v>
      </c>
      <c r="C838" s="44" t="s">
        <v>527</v>
      </c>
      <c r="D838" s="44" t="s">
        <v>527</v>
      </c>
      <c r="E838" s="43" t="s">
        <v>19</v>
      </c>
      <c r="F838" s="44"/>
      <c r="G838" s="77">
        <f t="shared" si="147"/>
        <v>1947.9</v>
      </c>
      <c r="H838" s="77">
        <f t="shared" si="147"/>
        <v>2000</v>
      </c>
      <c r="I838" s="77">
        <f t="shared" si="147"/>
        <v>2000</v>
      </c>
    </row>
    <row r="839" spans="1:9" ht="15" customHeight="1">
      <c r="A839" s="46" t="s">
        <v>435</v>
      </c>
      <c r="B839" s="44">
        <v>113</v>
      </c>
      <c r="C839" s="44" t="s">
        <v>527</v>
      </c>
      <c r="D839" s="44" t="s">
        <v>527</v>
      </c>
      <c r="E839" s="43" t="s">
        <v>22</v>
      </c>
      <c r="F839" s="44"/>
      <c r="G839" s="77">
        <f t="shared" si="147"/>
        <v>1947.9</v>
      </c>
      <c r="H839" s="77">
        <f t="shared" si="147"/>
        <v>2000</v>
      </c>
      <c r="I839" s="77">
        <f t="shared" si="147"/>
        <v>2000</v>
      </c>
    </row>
    <row r="840" spans="1:9" ht="15" customHeight="1">
      <c r="A840" s="46" t="s">
        <v>26</v>
      </c>
      <c r="B840" s="44">
        <v>113</v>
      </c>
      <c r="C840" s="44" t="s">
        <v>527</v>
      </c>
      <c r="D840" s="44" t="s">
        <v>527</v>
      </c>
      <c r="E840" s="43" t="s">
        <v>27</v>
      </c>
      <c r="F840" s="44"/>
      <c r="G840" s="77">
        <f t="shared" si="147"/>
        <v>1947.9</v>
      </c>
      <c r="H840" s="77">
        <f t="shared" si="147"/>
        <v>2000</v>
      </c>
      <c r="I840" s="77">
        <f t="shared" si="147"/>
        <v>2000</v>
      </c>
    </row>
    <row r="841" spans="1:9" ht="15" customHeight="1">
      <c r="A841" s="76" t="s">
        <v>587</v>
      </c>
      <c r="B841" s="44">
        <v>113</v>
      </c>
      <c r="C841" s="44" t="s">
        <v>527</v>
      </c>
      <c r="D841" s="44" t="s">
        <v>527</v>
      </c>
      <c r="E841" s="43" t="s">
        <v>27</v>
      </c>
      <c r="F841" s="44" t="s">
        <v>601</v>
      </c>
      <c r="G841" s="77">
        <f t="shared" si="147"/>
        <v>1947.9</v>
      </c>
      <c r="H841" s="77">
        <f t="shared" si="147"/>
        <v>2000</v>
      </c>
      <c r="I841" s="77">
        <f t="shared" si="147"/>
        <v>2000</v>
      </c>
    </row>
    <row r="842" spans="1:9" ht="15" customHeight="1">
      <c r="A842" s="46" t="s">
        <v>602</v>
      </c>
      <c r="B842" s="43" t="s">
        <v>133</v>
      </c>
      <c r="C842" s="44" t="s">
        <v>527</v>
      </c>
      <c r="D842" s="44" t="s">
        <v>527</v>
      </c>
      <c r="E842" s="43" t="s">
        <v>27</v>
      </c>
      <c r="F842" s="44" t="s">
        <v>603</v>
      </c>
      <c r="G842" s="77">
        <v>1947.9</v>
      </c>
      <c r="H842" s="77">
        <v>2000</v>
      </c>
      <c r="I842" s="77">
        <v>2000</v>
      </c>
    </row>
    <row r="843" spans="1:9" ht="15" customHeight="1">
      <c r="A843" s="76" t="s">
        <v>520</v>
      </c>
      <c r="B843" s="44">
        <v>113</v>
      </c>
      <c r="C843" s="44" t="s">
        <v>527</v>
      </c>
      <c r="D843" s="44" t="s">
        <v>537</v>
      </c>
      <c r="E843" s="44"/>
      <c r="F843" s="44"/>
      <c r="G843" s="77">
        <f>SUM(G844+G870+G880+G900+G891)</f>
        <v>20105.2</v>
      </c>
      <c r="H843" s="77">
        <f>SUM(H844+H870+H880+H900+H891)</f>
        <v>14023.499999999998</v>
      </c>
      <c r="I843" s="77">
        <f>SUM(I844+I870+I880+I900+I891)</f>
        <v>14491.499999999998</v>
      </c>
    </row>
    <row r="844" spans="1:9" ht="15" customHeight="1">
      <c r="A844" s="76" t="s">
        <v>581</v>
      </c>
      <c r="B844" s="44" t="s">
        <v>133</v>
      </c>
      <c r="C844" s="44" t="s">
        <v>527</v>
      </c>
      <c r="D844" s="44" t="s">
        <v>537</v>
      </c>
      <c r="E844" s="44" t="s">
        <v>704</v>
      </c>
      <c r="F844" s="79"/>
      <c r="G844" s="47">
        <f>SUM(G845+G856+G865)</f>
        <v>1819.4</v>
      </c>
      <c r="H844" s="47">
        <f>SUM(H845+H856)</f>
        <v>911.4</v>
      </c>
      <c r="I844" s="47">
        <f>SUM(I845+I856)</f>
        <v>897</v>
      </c>
    </row>
    <row r="845" spans="1:9" ht="30" customHeight="1">
      <c r="A845" s="76" t="s">
        <v>575</v>
      </c>
      <c r="B845" s="44" t="s">
        <v>133</v>
      </c>
      <c r="C845" s="44" t="s">
        <v>527</v>
      </c>
      <c r="D845" s="44" t="s">
        <v>537</v>
      </c>
      <c r="E845" s="44" t="s">
        <v>689</v>
      </c>
      <c r="F845" s="44"/>
      <c r="G845" s="47">
        <f>SUM(G846+G851)</f>
        <v>885.6</v>
      </c>
      <c r="H845" s="47">
        <f>SUM(H846+H851)</f>
        <v>911.4</v>
      </c>
      <c r="I845" s="47">
        <f>SUM(I846+I851)</f>
        <v>897</v>
      </c>
    </row>
    <row r="846" spans="1:9" ht="90" customHeight="1">
      <c r="A846" s="76" t="s">
        <v>599</v>
      </c>
      <c r="B846" s="44" t="s">
        <v>133</v>
      </c>
      <c r="C846" s="44" t="s">
        <v>527</v>
      </c>
      <c r="D846" s="44" t="s">
        <v>537</v>
      </c>
      <c r="E846" s="44" t="s">
        <v>33</v>
      </c>
      <c r="F846" s="79"/>
      <c r="G846" s="47">
        <f>G847+G849</f>
        <v>487.3</v>
      </c>
      <c r="H846" s="47">
        <f>H847+H849</f>
        <v>503.5</v>
      </c>
      <c r="I846" s="47">
        <f>I847+I849</f>
        <v>520.7</v>
      </c>
    </row>
    <row r="847" spans="1:9" ht="45" customHeight="1">
      <c r="A847" s="46" t="s">
        <v>656</v>
      </c>
      <c r="B847" s="44" t="s">
        <v>133</v>
      </c>
      <c r="C847" s="44" t="s">
        <v>527</v>
      </c>
      <c r="D847" s="44" t="s">
        <v>537</v>
      </c>
      <c r="E847" s="44" t="s">
        <v>33</v>
      </c>
      <c r="F847" s="44" t="s">
        <v>604</v>
      </c>
      <c r="G847" s="47">
        <f>G848</f>
        <v>437.3</v>
      </c>
      <c r="H847" s="47">
        <f>H848</f>
        <v>453.5</v>
      </c>
      <c r="I847" s="47">
        <f>I848</f>
        <v>470.7</v>
      </c>
    </row>
    <row r="848" spans="1:11" ht="15" customHeight="1">
      <c r="A848" s="46" t="s">
        <v>642</v>
      </c>
      <c r="B848" s="44" t="s">
        <v>133</v>
      </c>
      <c r="C848" s="44" t="s">
        <v>527</v>
      </c>
      <c r="D848" s="44" t="s">
        <v>537</v>
      </c>
      <c r="E848" s="44" t="s">
        <v>33</v>
      </c>
      <c r="F848" s="44" t="s">
        <v>628</v>
      </c>
      <c r="G848" s="47">
        <v>437.3</v>
      </c>
      <c r="H848" s="47">
        <v>453.5</v>
      </c>
      <c r="I848" s="47">
        <v>470.7</v>
      </c>
      <c r="J848" s="78"/>
      <c r="K848" s="78"/>
    </row>
    <row r="849" spans="1:9" ht="15" customHeight="1">
      <c r="A849" s="46" t="s">
        <v>619</v>
      </c>
      <c r="B849" s="44" t="s">
        <v>133</v>
      </c>
      <c r="C849" s="44" t="s">
        <v>527</v>
      </c>
      <c r="D849" s="44" t="s">
        <v>537</v>
      </c>
      <c r="E849" s="44" t="s">
        <v>33</v>
      </c>
      <c r="F849" s="44" t="s">
        <v>620</v>
      </c>
      <c r="G849" s="47">
        <f>G850</f>
        <v>50</v>
      </c>
      <c r="H849" s="47">
        <f>H850</f>
        <v>50</v>
      </c>
      <c r="I849" s="47">
        <f>I850</f>
        <v>50</v>
      </c>
    </row>
    <row r="850" spans="1:9" ht="30" customHeight="1">
      <c r="A850" s="46" t="s">
        <v>622</v>
      </c>
      <c r="B850" s="44" t="s">
        <v>133</v>
      </c>
      <c r="C850" s="44" t="s">
        <v>527</v>
      </c>
      <c r="D850" s="44" t="s">
        <v>537</v>
      </c>
      <c r="E850" s="44" t="s">
        <v>33</v>
      </c>
      <c r="F850" s="44" t="s">
        <v>621</v>
      </c>
      <c r="G850" s="47">
        <v>50</v>
      </c>
      <c r="H850" s="47">
        <v>50</v>
      </c>
      <c r="I850" s="47">
        <v>50</v>
      </c>
    </row>
    <row r="851" spans="1:9" ht="45" customHeight="1">
      <c r="A851" s="76" t="s">
        <v>598</v>
      </c>
      <c r="B851" s="44" t="s">
        <v>133</v>
      </c>
      <c r="C851" s="44" t="s">
        <v>527</v>
      </c>
      <c r="D851" s="44" t="s">
        <v>537</v>
      </c>
      <c r="E851" s="44" t="s">
        <v>32</v>
      </c>
      <c r="F851" s="79"/>
      <c r="G851" s="47">
        <f>SUM(G852+G854)</f>
        <v>398.3</v>
      </c>
      <c r="H851" s="47">
        <f>SUM(H852+H854)</f>
        <v>407.9</v>
      </c>
      <c r="I851" s="47">
        <f>SUM(I852+I854)</f>
        <v>376.3</v>
      </c>
    </row>
    <row r="852" spans="1:9" ht="45" customHeight="1">
      <c r="A852" s="46" t="s">
        <v>656</v>
      </c>
      <c r="B852" s="44" t="s">
        <v>133</v>
      </c>
      <c r="C852" s="44" t="s">
        <v>527</v>
      </c>
      <c r="D852" s="44" t="s">
        <v>537</v>
      </c>
      <c r="E852" s="44" t="s">
        <v>32</v>
      </c>
      <c r="F852" s="44" t="s">
        <v>604</v>
      </c>
      <c r="G852" s="47">
        <f>G853</f>
        <v>352.5</v>
      </c>
      <c r="H852" s="47">
        <f>H853</f>
        <v>361.9</v>
      </c>
      <c r="I852" s="47">
        <f>I853</f>
        <v>330.3</v>
      </c>
    </row>
    <row r="853" spans="1:11" ht="15" customHeight="1">
      <c r="A853" s="46" t="s">
        <v>642</v>
      </c>
      <c r="B853" s="44" t="s">
        <v>133</v>
      </c>
      <c r="C853" s="44" t="s">
        <v>527</v>
      </c>
      <c r="D853" s="44" t="s">
        <v>537</v>
      </c>
      <c r="E853" s="44" t="s">
        <v>32</v>
      </c>
      <c r="F853" s="44" t="s">
        <v>628</v>
      </c>
      <c r="G853" s="47">
        <v>352.5</v>
      </c>
      <c r="H853" s="47">
        <v>361.9</v>
      </c>
      <c r="I853" s="47">
        <v>330.3</v>
      </c>
      <c r="J853" s="78"/>
      <c r="K853" s="78"/>
    </row>
    <row r="854" spans="1:9" ht="15" customHeight="1">
      <c r="A854" s="46" t="s">
        <v>619</v>
      </c>
      <c r="B854" s="44" t="s">
        <v>133</v>
      </c>
      <c r="C854" s="44" t="s">
        <v>527</v>
      </c>
      <c r="D854" s="44" t="s">
        <v>537</v>
      </c>
      <c r="E854" s="44" t="s">
        <v>32</v>
      </c>
      <c r="F854" s="44" t="s">
        <v>620</v>
      </c>
      <c r="G854" s="47">
        <f>G855</f>
        <v>45.8</v>
      </c>
      <c r="H854" s="47">
        <f>H855</f>
        <v>46</v>
      </c>
      <c r="I854" s="47">
        <f>I855</f>
        <v>46</v>
      </c>
    </row>
    <row r="855" spans="1:9" ht="30" customHeight="1">
      <c r="A855" s="46" t="s">
        <v>622</v>
      </c>
      <c r="B855" s="44" t="s">
        <v>133</v>
      </c>
      <c r="C855" s="44" t="s">
        <v>527</v>
      </c>
      <c r="D855" s="44" t="s">
        <v>537</v>
      </c>
      <c r="E855" s="44" t="s">
        <v>32</v>
      </c>
      <c r="F855" s="44" t="s">
        <v>621</v>
      </c>
      <c r="G855" s="47">
        <v>45.8</v>
      </c>
      <c r="H855" s="47">
        <v>46</v>
      </c>
      <c r="I855" s="47">
        <v>46</v>
      </c>
    </row>
    <row r="856" spans="1:9" ht="30" customHeight="1">
      <c r="A856" s="46" t="s">
        <v>277</v>
      </c>
      <c r="B856" s="44" t="s">
        <v>133</v>
      </c>
      <c r="C856" s="44" t="s">
        <v>527</v>
      </c>
      <c r="D856" s="44" t="s">
        <v>537</v>
      </c>
      <c r="E856" s="44" t="s">
        <v>278</v>
      </c>
      <c r="F856" s="44"/>
      <c r="G856" s="47">
        <f>G857</f>
        <v>473.8</v>
      </c>
      <c r="H856" s="47"/>
      <c r="I856" s="47"/>
    </row>
    <row r="857" spans="1:9" ht="30" customHeight="1">
      <c r="A857" s="46" t="s">
        <v>340</v>
      </c>
      <c r="B857" s="44" t="s">
        <v>133</v>
      </c>
      <c r="C857" s="44" t="s">
        <v>527</v>
      </c>
      <c r="D857" s="44" t="s">
        <v>537</v>
      </c>
      <c r="E857" s="44" t="s">
        <v>344</v>
      </c>
      <c r="F857" s="44"/>
      <c r="G857" s="47">
        <f>G861+G858+G863</f>
        <v>473.8</v>
      </c>
      <c r="H857" s="47"/>
      <c r="I857" s="47"/>
    </row>
    <row r="858" spans="1:9" ht="30" customHeight="1">
      <c r="A858" s="46" t="s">
        <v>656</v>
      </c>
      <c r="B858" s="44" t="s">
        <v>133</v>
      </c>
      <c r="C858" s="44" t="s">
        <v>527</v>
      </c>
      <c r="D858" s="44" t="s">
        <v>537</v>
      </c>
      <c r="E858" s="44" t="s">
        <v>344</v>
      </c>
      <c r="F858" s="44" t="s">
        <v>604</v>
      </c>
      <c r="G858" s="47">
        <f>G859+G860</f>
        <v>248.7</v>
      </c>
      <c r="H858" s="47"/>
      <c r="I858" s="47"/>
    </row>
    <row r="859" spans="1:9" ht="30" customHeight="1">
      <c r="A859" s="46" t="s">
        <v>642</v>
      </c>
      <c r="B859" s="44" t="s">
        <v>133</v>
      </c>
      <c r="C859" s="44" t="s">
        <v>527</v>
      </c>
      <c r="D859" s="44" t="s">
        <v>537</v>
      </c>
      <c r="E859" s="44" t="s">
        <v>344</v>
      </c>
      <c r="F859" s="44" t="s">
        <v>628</v>
      </c>
      <c r="G859" s="47">
        <v>209.5</v>
      </c>
      <c r="H859" s="47"/>
      <c r="I859" s="47"/>
    </row>
    <row r="860" spans="1:9" ht="30" customHeight="1">
      <c r="A860" s="46" t="s">
        <v>618</v>
      </c>
      <c r="B860" s="44" t="s">
        <v>133</v>
      </c>
      <c r="C860" s="44" t="s">
        <v>527</v>
      </c>
      <c r="D860" s="44" t="s">
        <v>537</v>
      </c>
      <c r="E860" s="44" t="s">
        <v>344</v>
      </c>
      <c r="F860" s="44" t="s">
        <v>617</v>
      </c>
      <c r="G860" s="47">
        <v>39.2</v>
      </c>
      <c r="H860" s="47"/>
      <c r="I860" s="47"/>
    </row>
    <row r="861" spans="1:9" ht="15">
      <c r="A861" s="46" t="s">
        <v>619</v>
      </c>
      <c r="B861" s="44" t="s">
        <v>133</v>
      </c>
      <c r="C861" s="44" t="s">
        <v>527</v>
      </c>
      <c r="D861" s="44" t="s">
        <v>537</v>
      </c>
      <c r="E861" s="44" t="s">
        <v>344</v>
      </c>
      <c r="F861" s="44" t="s">
        <v>620</v>
      </c>
      <c r="G861" s="47">
        <f>G862</f>
        <v>207.8</v>
      </c>
      <c r="H861" s="47"/>
      <c r="I861" s="47"/>
    </row>
    <row r="862" spans="1:9" ht="30">
      <c r="A862" s="46" t="s">
        <v>622</v>
      </c>
      <c r="B862" s="44" t="s">
        <v>133</v>
      </c>
      <c r="C862" s="44" t="s">
        <v>527</v>
      </c>
      <c r="D862" s="44" t="s">
        <v>537</v>
      </c>
      <c r="E862" s="44" t="s">
        <v>344</v>
      </c>
      <c r="F862" s="44" t="s">
        <v>621</v>
      </c>
      <c r="G862" s="47">
        <v>207.8</v>
      </c>
      <c r="H862" s="47"/>
      <c r="I862" s="47"/>
    </row>
    <row r="863" spans="1:9" ht="15">
      <c r="A863" s="46" t="s">
        <v>623</v>
      </c>
      <c r="B863" s="44" t="s">
        <v>133</v>
      </c>
      <c r="C863" s="44" t="s">
        <v>527</v>
      </c>
      <c r="D863" s="44" t="s">
        <v>537</v>
      </c>
      <c r="E863" s="44" t="s">
        <v>344</v>
      </c>
      <c r="F863" s="44" t="s">
        <v>625</v>
      </c>
      <c r="G863" s="47">
        <f>G864</f>
        <v>17.3</v>
      </c>
      <c r="H863" s="47"/>
      <c r="I863" s="47"/>
    </row>
    <row r="864" spans="1:9" ht="15">
      <c r="A864" s="46" t="s">
        <v>624</v>
      </c>
      <c r="B864" s="44" t="s">
        <v>133</v>
      </c>
      <c r="C864" s="44" t="s">
        <v>527</v>
      </c>
      <c r="D864" s="44" t="s">
        <v>537</v>
      </c>
      <c r="E864" s="44" t="s">
        <v>344</v>
      </c>
      <c r="F864" s="44" t="s">
        <v>626</v>
      </c>
      <c r="G864" s="47">
        <v>17.3</v>
      </c>
      <c r="H864" s="47"/>
      <c r="I864" s="47"/>
    </row>
    <row r="865" spans="1:9" ht="15">
      <c r="A865" s="46" t="s">
        <v>301</v>
      </c>
      <c r="B865" s="44" t="s">
        <v>133</v>
      </c>
      <c r="C865" s="44" t="s">
        <v>527</v>
      </c>
      <c r="D865" s="44" t="s">
        <v>537</v>
      </c>
      <c r="E865" s="44" t="s">
        <v>302</v>
      </c>
      <c r="F865" s="44"/>
      <c r="G865" s="47">
        <f>G866</f>
        <v>460</v>
      </c>
      <c r="H865" s="47"/>
      <c r="I865" s="47"/>
    </row>
    <row r="866" spans="1:9" ht="15">
      <c r="A866" s="46" t="s">
        <v>334</v>
      </c>
      <c r="B866" s="43" t="s">
        <v>133</v>
      </c>
      <c r="C866" s="43" t="s">
        <v>527</v>
      </c>
      <c r="D866" s="43" t="s">
        <v>537</v>
      </c>
      <c r="E866" s="43" t="s">
        <v>347</v>
      </c>
      <c r="F866" s="43"/>
      <c r="G866" s="77">
        <f aca="true" t="shared" si="148" ref="G866:I867">G867</f>
        <v>460</v>
      </c>
      <c r="H866" s="77">
        <f t="shared" si="148"/>
        <v>0</v>
      </c>
      <c r="I866" s="77">
        <f t="shared" si="148"/>
        <v>0</v>
      </c>
    </row>
    <row r="867" spans="1:9" ht="45">
      <c r="A867" s="46" t="s">
        <v>656</v>
      </c>
      <c r="B867" s="43" t="s">
        <v>133</v>
      </c>
      <c r="C867" s="43" t="s">
        <v>527</v>
      </c>
      <c r="D867" s="43" t="s">
        <v>537</v>
      </c>
      <c r="E867" s="43" t="s">
        <v>347</v>
      </c>
      <c r="F867" s="43" t="s">
        <v>604</v>
      </c>
      <c r="G867" s="77">
        <f>G868+G869</f>
        <v>460</v>
      </c>
      <c r="H867" s="77">
        <f t="shared" si="148"/>
        <v>0</v>
      </c>
      <c r="I867" s="77">
        <f t="shared" si="148"/>
        <v>0</v>
      </c>
    </row>
    <row r="868" spans="1:9" ht="15">
      <c r="A868" s="46" t="s">
        <v>627</v>
      </c>
      <c r="B868" s="43" t="s">
        <v>133</v>
      </c>
      <c r="C868" s="43" t="s">
        <v>527</v>
      </c>
      <c r="D868" s="43" t="s">
        <v>537</v>
      </c>
      <c r="E868" s="43" t="s">
        <v>347</v>
      </c>
      <c r="F868" s="43" t="s">
        <v>628</v>
      </c>
      <c r="G868" s="77">
        <v>340</v>
      </c>
      <c r="H868" s="77"/>
      <c r="I868" s="77"/>
    </row>
    <row r="869" spans="1:9" ht="15" customHeight="1">
      <c r="A869" s="46" t="s">
        <v>618</v>
      </c>
      <c r="B869" s="43" t="s">
        <v>133</v>
      </c>
      <c r="C869" s="43" t="s">
        <v>527</v>
      </c>
      <c r="D869" s="43" t="s">
        <v>537</v>
      </c>
      <c r="E869" s="43" t="s">
        <v>347</v>
      </c>
      <c r="F869" s="43" t="s">
        <v>617</v>
      </c>
      <c r="G869" s="77">
        <f>120</f>
        <v>120</v>
      </c>
      <c r="H869" s="77">
        <v>0</v>
      </c>
      <c r="I869" s="77">
        <v>0</v>
      </c>
    </row>
    <row r="870" spans="1:9" ht="15" customHeight="1">
      <c r="A870" s="46" t="s">
        <v>517</v>
      </c>
      <c r="B870" s="43" t="s">
        <v>133</v>
      </c>
      <c r="C870" s="43" t="s">
        <v>527</v>
      </c>
      <c r="D870" s="43" t="s">
        <v>537</v>
      </c>
      <c r="E870" s="43" t="s">
        <v>683</v>
      </c>
      <c r="F870" s="43"/>
      <c r="G870" s="77">
        <f aca="true" t="shared" si="149" ref="G870:I871">SUM(G871)</f>
        <v>2166.5000000000005</v>
      </c>
      <c r="H870" s="77">
        <f t="shared" si="149"/>
        <v>1525.5</v>
      </c>
      <c r="I870" s="77">
        <f t="shared" si="149"/>
        <v>1587.3</v>
      </c>
    </row>
    <row r="871" spans="1:9" ht="15" customHeight="1">
      <c r="A871" s="46" t="s">
        <v>589</v>
      </c>
      <c r="B871" s="43" t="s">
        <v>133</v>
      </c>
      <c r="C871" s="43" t="s">
        <v>527</v>
      </c>
      <c r="D871" s="43" t="s">
        <v>537</v>
      </c>
      <c r="E871" s="43" t="s">
        <v>684</v>
      </c>
      <c r="F871" s="43"/>
      <c r="G871" s="77">
        <f t="shared" si="149"/>
        <v>2166.5000000000005</v>
      </c>
      <c r="H871" s="77">
        <f t="shared" si="149"/>
        <v>1525.5</v>
      </c>
      <c r="I871" s="77">
        <f t="shared" si="149"/>
        <v>1587.3</v>
      </c>
    </row>
    <row r="872" spans="1:9" ht="15" customHeight="1">
      <c r="A872" s="46" t="s">
        <v>588</v>
      </c>
      <c r="B872" s="43" t="s">
        <v>133</v>
      </c>
      <c r="C872" s="43" t="s">
        <v>527</v>
      </c>
      <c r="D872" s="43" t="s">
        <v>537</v>
      </c>
      <c r="E872" s="43" t="s">
        <v>685</v>
      </c>
      <c r="F872" s="43"/>
      <c r="G872" s="47">
        <f>G873</f>
        <v>2166.5000000000005</v>
      </c>
      <c r="H872" s="47">
        <f>H873</f>
        <v>1525.5</v>
      </c>
      <c r="I872" s="47">
        <f>I873</f>
        <v>1587.3</v>
      </c>
    </row>
    <row r="873" spans="1:9" ht="30" customHeight="1">
      <c r="A873" s="46" t="s">
        <v>131</v>
      </c>
      <c r="B873" s="43" t="s">
        <v>133</v>
      </c>
      <c r="C873" s="43" t="s">
        <v>527</v>
      </c>
      <c r="D873" s="43" t="s">
        <v>537</v>
      </c>
      <c r="E873" s="43" t="s">
        <v>686</v>
      </c>
      <c r="F873" s="43"/>
      <c r="G873" s="47">
        <f>G874+G876+G878</f>
        <v>2166.5000000000005</v>
      </c>
      <c r="H873" s="47">
        <f>H874+H876+H878</f>
        <v>1525.5</v>
      </c>
      <c r="I873" s="47">
        <f>I874+I876+I878</f>
        <v>1587.3</v>
      </c>
    </row>
    <row r="874" spans="1:9" ht="45" customHeight="1">
      <c r="A874" s="46" t="s">
        <v>656</v>
      </c>
      <c r="B874" s="43" t="s">
        <v>133</v>
      </c>
      <c r="C874" s="43" t="s">
        <v>527</v>
      </c>
      <c r="D874" s="43" t="s">
        <v>537</v>
      </c>
      <c r="E874" s="43" t="s">
        <v>686</v>
      </c>
      <c r="F874" s="43" t="s">
        <v>604</v>
      </c>
      <c r="G874" s="47">
        <f>G875</f>
        <v>2146.3</v>
      </c>
      <c r="H874" s="47">
        <f>H875</f>
        <v>1495</v>
      </c>
      <c r="I874" s="47">
        <f>I875</f>
        <v>1551.8</v>
      </c>
    </row>
    <row r="875" spans="1:11" ht="15" customHeight="1">
      <c r="A875" s="46" t="s">
        <v>618</v>
      </c>
      <c r="B875" s="43" t="s">
        <v>133</v>
      </c>
      <c r="C875" s="43" t="s">
        <v>527</v>
      </c>
      <c r="D875" s="43" t="s">
        <v>537</v>
      </c>
      <c r="E875" s="43" t="s">
        <v>686</v>
      </c>
      <c r="F875" s="43" t="s">
        <v>617</v>
      </c>
      <c r="G875" s="77">
        <v>2146.3</v>
      </c>
      <c r="H875" s="77">
        <v>1495</v>
      </c>
      <c r="I875" s="77">
        <v>1551.8</v>
      </c>
      <c r="J875" s="78"/>
      <c r="K875" s="78"/>
    </row>
    <row r="876" spans="1:9" ht="15" customHeight="1">
      <c r="A876" s="46" t="s">
        <v>619</v>
      </c>
      <c r="B876" s="43" t="s">
        <v>133</v>
      </c>
      <c r="C876" s="43" t="s">
        <v>527</v>
      </c>
      <c r="D876" s="43" t="s">
        <v>537</v>
      </c>
      <c r="E876" s="43" t="s">
        <v>686</v>
      </c>
      <c r="F876" s="43" t="s">
        <v>620</v>
      </c>
      <c r="G876" s="47">
        <f>G877</f>
        <v>19.9</v>
      </c>
      <c r="H876" s="47">
        <f>H877</f>
        <v>30</v>
      </c>
      <c r="I876" s="47">
        <f>I877</f>
        <v>35</v>
      </c>
    </row>
    <row r="877" spans="1:9" ht="30" customHeight="1">
      <c r="A877" s="46" t="s">
        <v>622</v>
      </c>
      <c r="B877" s="43" t="s">
        <v>133</v>
      </c>
      <c r="C877" s="43" t="s">
        <v>527</v>
      </c>
      <c r="D877" s="43" t="s">
        <v>537</v>
      </c>
      <c r="E877" s="43" t="s">
        <v>686</v>
      </c>
      <c r="F877" s="43" t="s">
        <v>621</v>
      </c>
      <c r="G877" s="77">
        <v>19.9</v>
      </c>
      <c r="H877" s="77">
        <v>30</v>
      </c>
      <c r="I877" s="77">
        <v>35</v>
      </c>
    </row>
    <row r="878" spans="1:9" ht="15" customHeight="1">
      <c r="A878" s="46" t="s">
        <v>623</v>
      </c>
      <c r="B878" s="43" t="s">
        <v>133</v>
      </c>
      <c r="C878" s="43" t="s">
        <v>527</v>
      </c>
      <c r="D878" s="43" t="s">
        <v>537</v>
      </c>
      <c r="E878" s="43" t="s">
        <v>686</v>
      </c>
      <c r="F878" s="43" t="s">
        <v>625</v>
      </c>
      <c r="G878" s="77">
        <f>G879</f>
        <v>0.3</v>
      </c>
      <c r="H878" s="77">
        <f>H879</f>
        <v>0.5</v>
      </c>
      <c r="I878" s="77">
        <f>I879</f>
        <v>0.5</v>
      </c>
    </row>
    <row r="879" spans="1:9" ht="15" customHeight="1">
      <c r="A879" s="46" t="s">
        <v>624</v>
      </c>
      <c r="B879" s="43" t="s">
        <v>133</v>
      </c>
      <c r="C879" s="43" t="s">
        <v>527</v>
      </c>
      <c r="D879" s="43" t="s">
        <v>537</v>
      </c>
      <c r="E879" s="43" t="s">
        <v>686</v>
      </c>
      <c r="F879" s="43" t="s">
        <v>626</v>
      </c>
      <c r="G879" s="77">
        <v>0.3</v>
      </c>
      <c r="H879" s="77">
        <v>0.5</v>
      </c>
      <c r="I879" s="77">
        <v>0.5</v>
      </c>
    </row>
    <row r="880" spans="1:9" ht="15" customHeight="1">
      <c r="A880" s="46" t="s">
        <v>677</v>
      </c>
      <c r="B880" s="43" t="s">
        <v>133</v>
      </c>
      <c r="C880" s="43" t="s">
        <v>527</v>
      </c>
      <c r="D880" s="43" t="s">
        <v>537</v>
      </c>
      <c r="E880" s="43" t="s">
        <v>697</v>
      </c>
      <c r="F880" s="43"/>
      <c r="G880" s="47">
        <f>SUM(G881)+G888</f>
        <v>15276.300000000001</v>
      </c>
      <c r="H880" s="47">
        <f>SUM(H881)+H888+H866</f>
        <v>11451.699999999999</v>
      </c>
      <c r="I880" s="47">
        <f>SUM(I881)+I888+I866</f>
        <v>11872.3</v>
      </c>
    </row>
    <row r="881" spans="1:9" ht="15" customHeight="1">
      <c r="A881" s="46" t="s">
        <v>579</v>
      </c>
      <c r="B881" s="43" t="s">
        <v>133</v>
      </c>
      <c r="C881" s="43" t="s">
        <v>527</v>
      </c>
      <c r="D881" s="43" t="s">
        <v>537</v>
      </c>
      <c r="E881" s="43" t="s">
        <v>698</v>
      </c>
      <c r="F881" s="43"/>
      <c r="G881" s="77">
        <f>SUM(G882+G884+G886)</f>
        <v>15262.6</v>
      </c>
      <c r="H881" s="77">
        <f>SUM(H882+H884+H886)</f>
        <v>11427.9</v>
      </c>
      <c r="I881" s="77">
        <f>SUM(I882+I884+I886)</f>
        <v>11848.5</v>
      </c>
    </row>
    <row r="882" spans="1:9" ht="45" customHeight="1">
      <c r="A882" s="46" t="s">
        <v>656</v>
      </c>
      <c r="B882" s="43" t="s">
        <v>133</v>
      </c>
      <c r="C882" s="43" t="s">
        <v>527</v>
      </c>
      <c r="D882" s="43" t="s">
        <v>537</v>
      </c>
      <c r="E882" s="43" t="s">
        <v>698</v>
      </c>
      <c r="F882" s="43" t="s">
        <v>604</v>
      </c>
      <c r="G882" s="47">
        <f>G883</f>
        <v>12059</v>
      </c>
      <c r="H882" s="47">
        <f>H883</f>
        <v>7638.2</v>
      </c>
      <c r="I882" s="47">
        <f>I883</f>
        <v>7928.5</v>
      </c>
    </row>
    <row r="883" spans="1:11" ht="15" customHeight="1">
      <c r="A883" s="46" t="s">
        <v>642</v>
      </c>
      <c r="B883" s="43" t="s">
        <v>133</v>
      </c>
      <c r="C883" s="43" t="s">
        <v>527</v>
      </c>
      <c r="D883" s="43" t="s">
        <v>537</v>
      </c>
      <c r="E883" s="43" t="s">
        <v>698</v>
      </c>
      <c r="F883" s="43" t="s">
        <v>628</v>
      </c>
      <c r="G883" s="77">
        <v>12059</v>
      </c>
      <c r="H883" s="77">
        <v>7638.2</v>
      </c>
      <c r="I883" s="77">
        <v>7928.5</v>
      </c>
      <c r="J883" s="78"/>
      <c r="K883" s="78"/>
    </row>
    <row r="884" spans="1:9" ht="15" customHeight="1">
      <c r="A884" s="46" t="s">
        <v>619</v>
      </c>
      <c r="B884" s="43" t="s">
        <v>133</v>
      </c>
      <c r="C884" s="43" t="s">
        <v>527</v>
      </c>
      <c r="D884" s="43" t="s">
        <v>537</v>
      </c>
      <c r="E884" s="43" t="s">
        <v>698</v>
      </c>
      <c r="F884" s="43" t="s">
        <v>620</v>
      </c>
      <c r="G884" s="47">
        <f>G885</f>
        <v>3198.7</v>
      </c>
      <c r="H884" s="47">
        <f>H885</f>
        <v>3769.7</v>
      </c>
      <c r="I884" s="47">
        <f>I885</f>
        <v>3900</v>
      </c>
    </row>
    <row r="885" spans="1:9" ht="30" customHeight="1">
      <c r="A885" s="46" t="s">
        <v>622</v>
      </c>
      <c r="B885" s="43" t="s">
        <v>133</v>
      </c>
      <c r="C885" s="43" t="s">
        <v>527</v>
      </c>
      <c r="D885" s="43" t="s">
        <v>537</v>
      </c>
      <c r="E885" s="43" t="s">
        <v>698</v>
      </c>
      <c r="F885" s="43" t="s">
        <v>621</v>
      </c>
      <c r="G885" s="77">
        <v>3198.7</v>
      </c>
      <c r="H885" s="77">
        <v>3769.7</v>
      </c>
      <c r="I885" s="77">
        <v>3900</v>
      </c>
    </row>
    <row r="886" spans="1:9" ht="15" customHeight="1">
      <c r="A886" s="46" t="s">
        <v>623</v>
      </c>
      <c r="B886" s="43" t="s">
        <v>133</v>
      </c>
      <c r="C886" s="43" t="s">
        <v>527</v>
      </c>
      <c r="D886" s="43" t="s">
        <v>537</v>
      </c>
      <c r="E886" s="43" t="s">
        <v>698</v>
      </c>
      <c r="F886" s="43" t="s">
        <v>625</v>
      </c>
      <c r="G886" s="77">
        <f>G887</f>
        <v>4.9</v>
      </c>
      <c r="H886" s="77">
        <f>H887</f>
        <v>20</v>
      </c>
      <c r="I886" s="77">
        <f>I887</f>
        <v>20</v>
      </c>
    </row>
    <row r="887" spans="1:9" ht="15" customHeight="1">
      <c r="A887" s="46" t="s">
        <v>624</v>
      </c>
      <c r="B887" s="43" t="s">
        <v>133</v>
      </c>
      <c r="C887" s="43" t="s">
        <v>527</v>
      </c>
      <c r="D887" s="43" t="s">
        <v>537</v>
      </c>
      <c r="E887" s="43" t="s">
        <v>698</v>
      </c>
      <c r="F887" s="43" t="s">
        <v>626</v>
      </c>
      <c r="G887" s="77">
        <v>4.9</v>
      </c>
      <c r="H887" s="77">
        <v>20</v>
      </c>
      <c r="I887" s="77">
        <v>20</v>
      </c>
    </row>
    <row r="888" spans="1:9" ht="30" customHeight="1">
      <c r="A888" s="46" t="s">
        <v>580</v>
      </c>
      <c r="B888" s="43" t="s">
        <v>133</v>
      </c>
      <c r="C888" s="43" t="s">
        <v>527</v>
      </c>
      <c r="D888" s="43" t="s">
        <v>537</v>
      </c>
      <c r="E888" s="43" t="s">
        <v>699</v>
      </c>
      <c r="F888" s="43"/>
      <c r="G888" s="47">
        <f>G889</f>
        <v>13.7</v>
      </c>
      <c r="H888" s="47">
        <f>H889</f>
        <v>23.8</v>
      </c>
      <c r="I888" s="47">
        <f>I889</f>
        <v>23.8</v>
      </c>
    </row>
    <row r="889" spans="1:9" ht="15" customHeight="1">
      <c r="A889" s="46" t="s">
        <v>623</v>
      </c>
      <c r="B889" s="43" t="s">
        <v>133</v>
      </c>
      <c r="C889" s="43" t="s">
        <v>527</v>
      </c>
      <c r="D889" s="43" t="s">
        <v>537</v>
      </c>
      <c r="E889" s="43" t="s">
        <v>699</v>
      </c>
      <c r="F889" s="43" t="s">
        <v>625</v>
      </c>
      <c r="G889" s="47">
        <f>SUM(G890:G890)</f>
        <v>13.7</v>
      </c>
      <c r="H889" s="47">
        <f>SUM(H890:H890)</f>
        <v>23.8</v>
      </c>
      <c r="I889" s="47">
        <f>SUM(I890:I890)</f>
        <v>23.8</v>
      </c>
    </row>
    <row r="890" spans="1:9" ht="15" customHeight="1">
      <c r="A890" s="46" t="s">
        <v>624</v>
      </c>
      <c r="B890" s="43" t="s">
        <v>133</v>
      </c>
      <c r="C890" s="43" t="s">
        <v>527</v>
      </c>
      <c r="D890" s="43" t="s">
        <v>537</v>
      </c>
      <c r="E890" s="43" t="s">
        <v>699</v>
      </c>
      <c r="F890" s="43" t="s">
        <v>626</v>
      </c>
      <c r="G890" s="77">
        <v>13.7</v>
      </c>
      <c r="H890" s="77">
        <v>23.8</v>
      </c>
      <c r="I890" s="77">
        <v>23.8</v>
      </c>
    </row>
    <row r="891" spans="1:9" ht="30">
      <c r="A891" s="46" t="s">
        <v>299</v>
      </c>
      <c r="B891" s="43" t="s">
        <v>133</v>
      </c>
      <c r="C891" s="43" t="s">
        <v>527</v>
      </c>
      <c r="D891" s="43" t="s">
        <v>537</v>
      </c>
      <c r="E891" s="43" t="s">
        <v>15</v>
      </c>
      <c r="F891" s="43"/>
      <c r="G891" s="77">
        <f aca="true" t="shared" si="150" ref="G891:I892">G892</f>
        <v>676.8</v>
      </c>
      <c r="H891" s="77">
        <f t="shared" si="150"/>
        <v>0</v>
      </c>
      <c r="I891" s="77">
        <f t="shared" si="150"/>
        <v>0</v>
      </c>
    </row>
    <row r="892" spans="1:9" ht="15" customHeight="1">
      <c r="A892" s="46" t="s">
        <v>665</v>
      </c>
      <c r="B892" s="43" t="s">
        <v>133</v>
      </c>
      <c r="C892" s="43" t="s">
        <v>527</v>
      </c>
      <c r="D892" s="43" t="s">
        <v>537</v>
      </c>
      <c r="E892" s="43" t="s">
        <v>19</v>
      </c>
      <c r="F892" s="43"/>
      <c r="G892" s="77">
        <f t="shared" si="150"/>
        <v>676.8</v>
      </c>
      <c r="H892" s="77">
        <f t="shared" si="150"/>
        <v>0</v>
      </c>
      <c r="I892" s="77">
        <f t="shared" si="150"/>
        <v>0</v>
      </c>
    </row>
    <row r="893" spans="1:9" ht="30">
      <c r="A893" s="46" t="s">
        <v>298</v>
      </c>
      <c r="B893" s="43" t="s">
        <v>133</v>
      </c>
      <c r="C893" s="43" t="s">
        <v>527</v>
      </c>
      <c r="D893" s="43" t="s">
        <v>537</v>
      </c>
      <c r="E893" s="43" t="s">
        <v>293</v>
      </c>
      <c r="F893" s="43"/>
      <c r="G893" s="77">
        <f>G894+G897</f>
        <v>676.8</v>
      </c>
      <c r="H893" s="77">
        <f>H894+H897</f>
        <v>0</v>
      </c>
      <c r="I893" s="77">
        <f>I894+I897</f>
        <v>0</v>
      </c>
    </row>
    <row r="894" spans="1:9" ht="30">
      <c r="A894" s="46" t="s">
        <v>297</v>
      </c>
      <c r="B894" s="43" t="s">
        <v>133</v>
      </c>
      <c r="C894" s="43" t="s">
        <v>527</v>
      </c>
      <c r="D894" s="43" t="s">
        <v>537</v>
      </c>
      <c r="E894" s="43" t="s">
        <v>294</v>
      </c>
      <c r="F894" s="43"/>
      <c r="G894" s="77">
        <f aca="true" t="shared" si="151" ref="G894:I895">G895</f>
        <v>643</v>
      </c>
      <c r="H894" s="77">
        <f t="shared" si="151"/>
        <v>0</v>
      </c>
      <c r="I894" s="77">
        <f t="shared" si="151"/>
        <v>0</v>
      </c>
    </row>
    <row r="895" spans="1:9" ht="15" customHeight="1">
      <c r="A895" s="46" t="s">
        <v>656</v>
      </c>
      <c r="B895" s="43" t="s">
        <v>133</v>
      </c>
      <c r="C895" s="43" t="s">
        <v>527</v>
      </c>
      <c r="D895" s="43" t="s">
        <v>537</v>
      </c>
      <c r="E895" s="43" t="s">
        <v>294</v>
      </c>
      <c r="F895" s="43" t="s">
        <v>604</v>
      </c>
      <c r="G895" s="77">
        <f t="shared" si="151"/>
        <v>643</v>
      </c>
      <c r="H895" s="77">
        <f t="shared" si="151"/>
        <v>0</v>
      </c>
      <c r="I895" s="77">
        <f t="shared" si="151"/>
        <v>0</v>
      </c>
    </row>
    <row r="896" spans="1:9" ht="15" customHeight="1">
      <c r="A896" s="46" t="s">
        <v>642</v>
      </c>
      <c r="B896" s="43" t="s">
        <v>133</v>
      </c>
      <c r="C896" s="43" t="s">
        <v>527</v>
      </c>
      <c r="D896" s="43" t="s">
        <v>537</v>
      </c>
      <c r="E896" s="43" t="s">
        <v>294</v>
      </c>
      <c r="F896" s="43" t="s">
        <v>628</v>
      </c>
      <c r="G896" s="77">
        <v>643</v>
      </c>
      <c r="H896" s="77">
        <v>0</v>
      </c>
      <c r="I896" s="77">
        <v>0</v>
      </c>
    </row>
    <row r="897" spans="1:9" ht="30">
      <c r="A897" s="46" t="s">
        <v>296</v>
      </c>
      <c r="B897" s="43" t="s">
        <v>133</v>
      </c>
      <c r="C897" s="43" t="s">
        <v>527</v>
      </c>
      <c r="D897" s="43" t="s">
        <v>537</v>
      </c>
      <c r="E897" s="43" t="s">
        <v>295</v>
      </c>
      <c r="F897" s="43"/>
      <c r="G897" s="77">
        <f aca="true" t="shared" si="152" ref="G897:I898">G898</f>
        <v>33.8</v>
      </c>
      <c r="H897" s="77">
        <f t="shared" si="152"/>
        <v>0</v>
      </c>
      <c r="I897" s="77">
        <f t="shared" si="152"/>
        <v>0</v>
      </c>
    </row>
    <row r="898" spans="1:9" ht="15" customHeight="1">
      <c r="A898" s="46" t="s">
        <v>656</v>
      </c>
      <c r="B898" s="43" t="s">
        <v>133</v>
      </c>
      <c r="C898" s="43" t="s">
        <v>527</v>
      </c>
      <c r="D898" s="43" t="s">
        <v>537</v>
      </c>
      <c r="E898" s="43" t="s">
        <v>295</v>
      </c>
      <c r="F898" s="43" t="s">
        <v>604</v>
      </c>
      <c r="G898" s="77">
        <f t="shared" si="152"/>
        <v>33.8</v>
      </c>
      <c r="H898" s="77">
        <f t="shared" si="152"/>
        <v>0</v>
      </c>
      <c r="I898" s="77">
        <f t="shared" si="152"/>
        <v>0</v>
      </c>
    </row>
    <row r="899" spans="1:9" ht="15" customHeight="1">
      <c r="A899" s="46" t="s">
        <v>642</v>
      </c>
      <c r="B899" s="43" t="s">
        <v>133</v>
      </c>
      <c r="C899" s="43" t="s">
        <v>527</v>
      </c>
      <c r="D899" s="43" t="s">
        <v>537</v>
      </c>
      <c r="E899" s="43" t="s">
        <v>295</v>
      </c>
      <c r="F899" s="43" t="s">
        <v>628</v>
      </c>
      <c r="G899" s="77">
        <v>33.8</v>
      </c>
      <c r="H899" s="77">
        <v>0</v>
      </c>
      <c r="I899" s="77">
        <v>0</v>
      </c>
    </row>
    <row r="900" spans="1:9" ht="15" customHeight="1">
      <c r="A900" s="46" t="s">
        <v>207</v>
      </c>
      <c r="B900" s="43" t="s">
        <v>133</v>
      </c>
      <c r="C900" s="43" t="s">
        <v>527</v>
      </c>
      <c r="D900" s="43" t="s">
        <v>537</v>
      </c>
      <c r="E900" s="43" t="s">
        <v>495</v>
      </c>
      <c r="F900" s="43"/>
      <c r="G900" s="81">
        <f aca="true" t="shared" si="153" ref="G900:I903">G901</f>
        <v>166.2</v>
      </c>
      <c r="H900" s="81">
        <f t="shared" si="153"/>
        <v>134.9</v>
      </c>
      <c r="I900" s="81">
        <f>I901</f>
        <v>134.9</v>
      </c>
    </row>
    <row r="901" spans="1:9" ht="30" customHeight="1">
      <c r="A901" s="46" t="s">
        <v>102</v>
      </c>
      <c r="B901" s="43" t="s">
        <v>133</v>
      </c>
      <c r="C901" s="43" t="s">
        <v>527</v>
      </c>
      <c r="D901" s="43" t="s">
        <v>537</v>
      </c>
      <c r="E901" s="43" t="s">
        <v>507</v>
      </c>
      <c r="F901" s="43"/>
      <c r="G901" s="81">
        <f t="shared" si="153"/>
        <v>166.2</v>
      </c>
      <c r="H901" s="81">
        <f t="shared" si="153"/>
        <v>134.9</v>
      </c>
      <c r="I901" s="81">
        <f t="shared" si="153"/>
        <v>134.9</v>
      </c>
    </row>
    <row r="902" spans="1:9" ht="15" customHeight="1">
      <c r="A902" s="46" t="s">
        <v>76</v>
      </c>
      <c r="B902" s="43" t="s">
        <v>133</v>
      </c>
      <c r="C902" s="43" t="s">
        <v>527</v>
      </c>
      <c r="D902" s="43" t="s">
        <v>537</v>
      </c>
      <c r="E902" s="43" t="s">
        <v>508</v>
      </c>
      <c r="F902" s="43"/>
      <c r="G902" s="81">
        <f t="shared" si="153"/>
        <v>166.2</v>
      </c>
      <c r="H902" s="81">
        <f t="shared" si="153"/>
        <v>134.9</v>
      </c>
      <c r="I902" s="81">
        <f t="shared" si="153"/>
        <v>134.9</v>
      </c>
    </row>
    <row r="903" spans="1:9" ht="15" customHeight="1">
      <c r="A903" s="46" t="s">
        <v>619</v>
      </c>
      <c r="B903" s="43" t="s">
        <v>133</v>
      </c>
      <c r="C903" s="43" t="s">
        <v>527</v>
      </c>
      <c r="D903" s="43" t="s">
        <v>537</v>
      </c>
      <c r="E903" s="43" t="s">
        <v>508</v>
      </c>
      <c r="F903" s="43" t="s">
        <v>620</v>
      </c>
      <c r="G903" s="81">
        <f t="shared" si="153"/>
        <v>166.2</v>
      </c>
      <c r="H903" s="81">
        <f t="shared" si="153"/>
        <v>134.9</v>
      </c>
      <c r="I903" s="81">
        <f t="shared" si="153"/>
        <v>134.9</v>
      </c>
    </row>
    <row r="904" spans="1:9" ht="30" customHeight="1">
      <c r="A904" s="46" t="s">
        <v>622</v>
      </c>
      <c r="B904" s="43" t="s">
        <v>133</v>
      </c>
      <c r="C904" s="43" t="s">
        <v>527</v>
      </c>
      <c r="D904" s="43" t="s">
        <v>537</v>
      </c>
      <c r="E904" s="43" t="s">
        <v>508</v>
      </c>
      <c r="F904" s="43" t="s">
        <v>621</v>
      </c>
      <c r="G904" s="81">
        <v>166.2</v>
      </c>
      <c r="H904" s="81">
        <v>134.9</v>
      </c>
      <c r="I904" s="81">
        <v>134.9</v>
      </c>
    </row>
    <row r="905" spans="1:9" ht="15" customHeight="1">
      <c r="A905" s="76" t="s">
        <v>522</v>
      </c>
      <c r="B905" s="44" t="s">
        <v>133</v>
      </c>
      <c r="C905" s="44" t="s">
        <v>541</v>
      </c>
      <c r="D905" s="44"/>
      <c r="E905" s="43"/>
      <c r="F905" s="43"/>
      <c r="G905" s="47">
        <f>SUM(G906+G913)</f>
        <v>12257.1</v>
      </c>
      <c r="H905" s="47">
        <f>SUM(H906+H913)</f>
        <v>8427.9</v>
      </c>
      <c r="I905" s="47">
        <f>SUM(I906+I913)</f>
        <v>8427.9</v>
      </c>
    </row>
    <row r="906" spans="1:9" ht="15" customHeight="1">
      <c r="A906" s="76" t="s">
        <v>531</v>
      </c>
      <c r="B906" s="44" t="s">
        <v>133</v>
      </c>
      <c r="C906" s="44" t="s">
        <v>541</v>
      </c>
      <c r="D906" s="44" t="s">
        <v>529</v>
      </c>
      <c r="E906" s="43"/>
      <c r="F906" s="43"/>
      <c r="G906" s="47">
        <f aca="true" t="shared" si="154" ref="G906:I911">SUM(G907)</f>
        <v>160.4</v>
      </c>
      <c r="H906" s="47">
        <f t="shared" si="154"/>
        <v>216</v>
      </c>
      <c r="I906" s="47">
        <f t="shared" si="154"/>
        <v>216</v>
      </c>
    </row>
    <row r="907" spans="1:9" ht="30" customHeight="1">
      <c r="A907" s="76" t="s">
        <v>241</v>
      </c>
      <c r="B907" s="44" t="s">
        <v>133</v>
      </c>
      <c r="C907" s="44" t="s">
        <v>541</v>
      </c>
      <c r="D907" s="44" t="s">
        <v>529</v>
      </c>
      <c r="E907" s="44" t="s">
        <v>15</v>
      </c>
      <c r="F907" s="44"/>
      <c r="G907" s="47">
        <f t="shared" si="154"/>
        <v>160.4</v>
      </c>
      <c r="H907" s="47">
        <f t="shared" si="154"/>
        <v>216</v>
      </c>
      <c r="I907" s="47">
        <f t="shared" si="154"/>
        <v>216</v>
      </c>
    </row>
    <row r="908" spans="1:9" ht="15" customHeight="1">
      <c r="A908" s="76" t="s">
        <v>664</v>
      </c>
      <c r="B908" s="44" t="s">
        <v>133</v>
      </c>
      <c r="C908" s="44" t="s">
        <v>541</v>
      </c>
      <c r="D908" s="44" t="s">
        <v>529</v>
      </c>
      <c r="E908" s="44" t="s">
        <v>16</v>
      </c>
      <c r="F908" s="44"/>
      <c r="G908" s="47">
        <f t="shared" si="154"/>
        <v>160.4</v>
      </c>
      <c r="H908" s="47">
        <f t="shared" si="154"/>
        <v>216</v>
      </c>
      <c r="I908" s="47">
        <f t="shared" si="154"/>
        <v>216</v>
      </c>
    </row>
    <row r="909" spans="1:9" ht="45" customHeight="1">
      <c r="A909" s="46" t="s">
        <v>71</v>
      </c>
      <c r="B909" s="44" t="s">
        <v>133</v>
      </c>
      <c r="C909" s="44" t="s">
        <v>541</v>
      </c>
      <c r="D909" s="44" t="s">
        <v>529</v>
      </c>
      <c r="E909" s="44" t="s">
        <v>35</v>
      </c>
      <c r="F909" s="44"/>
      <c r="G909" s="47">
        <f t="shared" si="154"/>
        <v>160.4</v>
      </c>
      <c r="H909" s="47">
        <f t="shared" si="154"/>
        <v>216</v>
      </c>
      <c r="I909" s="47">
        <f t="shared" si="154"/>
        <v>216</v>
      </c>
    </row>
    <row r="910" spans="1:9" ht="15" customHeight="1">
      <c r="A910" s="46" t="s">
        <v>76</v>
      </c>
      <c r="B910" s="44" t="s">
        <v>133</v>
      </c>
      <c r="C910" s="44" t="s">
        <v>541</v>
      </c>
      <c r="D910" s="44" t="s">
        <v>529</v>
      </c>
      <c r="E910" s="44" t="s">
        <v>77</v>
      </c>
      <c r="F910" s="44"/>
      <c r="G910" s="47">
        <f t="shared" si="154"/>
        <v>160.4</v>
      </c>
      <c r="H910" s="47">
        <f t="shared" si="154"/>
        <v>216</v>
      </c>
      <c r="I910" s="47">
        <f t="shared" si="154"/>
        <v>216</v>
      </c>
    </row>
    <row r="911" spans="1:9" ht="15" customHeight="1">
      <c r="A911" s="46" t="s">
        <v>631</v>
      </c>
      <c r="B911" s="44" t="s">
        <v>133</v>
      </c>
      <c r="C911" s="44" t="s">
        <v>541</v>
      </c>
      <c r="D911" s="44" t="s">
        <v>529</v>
      </c>
      <c r="E911" s="44" t="s">
        <v>77</v>
      </c>
      <c r="F911" s="44" t="s">
        <v>632</v>
      </c>
      <c r="G911" s="47">
        <f t="shared" si="154"/>
        <v>160.4</v>
      </c>
      <c r="H911" s="47">
        <f t="shared" si="154"/>
        <v>216</v>
      </c>
      <c r="I911" s="47">
        <f t="shared" si="154"/>
        <v>216</v>
      </c>
    </row>
    <row r="912" spans="1:9" ht="15" customHeight="1">
      <c r="A912" s="46" t="s">
        <v>630</v>
      </c>
      <c r="B912" s="44" t="s">
        <v>133</v>
      </c>
      <c r="C912" s="44" t="s">
        <v>541</v>
      </c>
      <c r="D912" s="44" t="s">
        <v>529</v>
      </c>
      <c r="E912" s="44" t="s">
        <v>77</v>
      </c>
      <c r="F912" s="44" t="s">
        <v>633</v>
      </c>
      <c r="G912" s="47">
        <v>160.4</v>
      </c>
      <c r="H912" s="47">
        <v>216</v>
      </c>
      <c r="I912" s="47">
        <v>216</v>
      </c>
    </row>
    <row r="913" spans="1:9" ht="15" customHeight="1">
      <c r="A913" s="76" t="s">
        <v>545</v>
      </c>
      <c r="B913" s="44" t="s">
        <v>133</v>
      </c>
      <c r="C913" s="44" t="s">
        <v>541</v>
      </c>
      <c r="D913" s="44" t="s">
        <v>526</v>
      </c>
      <c r="E913" s="43"/>
      <c r="F913" s="43"/>
      <c r="G913" s="47">
        <f aca="true" t="shared" si="155" ref="G913:I914">SUM(G914)</f>
        <v>12096.7</v>
      </c>
      <c r="H913" s="47">
        <f t="shared" si="155"/>
        <v>8211.9</v>
      </c>
      <c r="I913" s="47">
        <f t="shared" si="155"/>
        <v>8211.9</v>
      </c>
    </row>
    <row r="914" spans="1:9" ht="30" customHeight="1">
      <c r="A914" s="76" t="s">
        <v>241</v>
      </c>
      <c r="B914" s="44" t="s">
        <v>133</v>
      </c>
      <c r="C914" s="44" t="s">
        <v>541</v>
      </c>
      <c r="D914" s="44" t="s">
        <v>526</v>
      </c>
      <c r="E914" s="44" t="s">
        <v>15</v>
      </c>
      <c r="F914" s="43"/>
      <c r="G914" s="47">
        <f t="shared" si="155"/>
        <v>12096.7</v>
      </c>
      <c r="H914" s="47">
        <f t="shared" si="155"/>
        <v>8211.9</v>
      </c>
      <c r="I914" s="47">
        <f t="shared" si="155"/>
        <v>8211.9</v>
      </c>
    </row>
    <row r="915" spans="1:9" ht="15" customHeight="1">
      <c r="A915" s="76" t="s">
        <v>664</v>
      </c>
      <c r="B915" s="44" t="s">
        <v>133</v>
      </c>
      <c r="C915" s="44" t="s">
        <v>541</v>
      </c>
      <c r="D915" s="44" t="s">
        <v>526</v>
      </c>
      <c r="E915" s="44" t="s">
        <v>16</v>
      </c>
      <c r="F915" s="43"/>
      <c r="G915" s="47">
        <f>SUM(G917)</f>
        <v>12096.7</v>
      </c>
      <c r="H915" s="47">
        <f>SUM(H917)</f>
        <v>8211.9</v>
      </c>
      <c r="I915" s="47">
        <f>SUM(I917)</f>
        <v>8211.9</v>
      </c>
    </row>
    <row r="916" spans="1:9" ht="15" customHeight="1">
      <c r="A916" s="76" t="s">
        <v>137</v>
      </c>
      <c r="B916" s="44" t="s">
        <v>133</v>
      </c>
      <c r="C916" s="44" t="s">
        <v>541</v>
      </c>
      <c r="D916" s="44" t="s">
        <v>526</v>
      </c>
      <c r="E916" s="44" t="s">
        <v>70</v>
      </c>
      <c r="F916" s="43"/>
      <c r="G916" s="81">
        <f aca="true" t="shared" si="156" ref="G916:I918">G917</f>
        <v>12096.7</v>
      </c>
      <c r="H916" s="81">
        <f t="shared" si="156"/>
        <v>8211.9</v>
      </c>
      <c r="I916" s="81">
        <f t="shared" si="156"/>
        <v>8211.9</v>
      </c>
    </row>
    <row r="917" spans="1:9" s="75" customFormat="1" ht="45" customHeight="1">
      <c r="A917" s="46" t="s">
        <v>600</v>
      </c>
      <c r="B917" s="43" t="s">
        <v>133</v>
      </c>
      <c r="C917" s="43" t="s">
        <v>541</v>
      </c>
      <c r="D917" s="43" t="s">
        <v>526</v>
      </c>
      <c r="E917" s="44" t="s">
        <v>34</v>
      </c>
      <c r="F917" s="43"/>
      <c r="G917" s="81">
        <f t="shared" si="156"/>
        <v>12096.7</v>
      </c>
      <c r="H917" s="81">
        <f t="shared" si="156"/>
        <v>8211.9</v>
      </c>
      <c r="I917" s="81">
        <f t="shared" si="156"/>
        <v>8211.9</v>
      </c>
    </row>
    <row r="918" spans="1:9" s="75" customFormat="1" ht="15" customHeight="1">
      <c r="A918" s="46" t="s">
        <v>631</v>
      </c>
      <c r="B918" s="43" t="s">
        <v>133</v>
      </c>
      <c r="C918" s="43" t="s">
        <v>541</v>
      </c>
      <c r="D918" s="43" t="s">
        <v>526</v>
      </c>
      <c r="E918" s="44" t="s">
        <v>34</v>
      </c>
      <c r="F918" s="43" t="s">
        <v>632</v>
      </c>
      <c r="G918" s="47">
        <f t="shared" si="156"/>
        <v>12096.7</v>
      </c>
      <c r="H918" s="47">
        <f t="shared" si="156"/>
        <v>8211.9</v>
      </c>
      <c r="I918" s="47">
        <f t="shared" si="156"/>
        <v>8211.9</v>
      </c>
    </row>
    <row r="919" spans="1:9" s="75" customFormat="1" ht="15" customHeight="1">
      <c r="A919" s="46" t="s">
        <v>630</v>
      </c>
      <c r="B919" s="43" t="s">
        <v>133</v>
      </c>
      <c r="C919" s="43" t="s">
        <v>541</v>
      </c>
      <c r="D919" s="43" t="s">
        <v>526</v>
      </c>
      <c r="E919" s="44" t="s">
        <v>34</v>
      </c>
      <c r="F919" s="43" t="s">
        <v>633</v>
      </c>
      <c r="G919" s="80">
        <v>12096.7</v>
      </c>
      <c r="H919" s="80">
        <v>8211.9</v>
      </c>
      <c r="I919" s="80">
        <v>8211.9</v>
      </c>
    </row>
    <row r="920" spans="1:9" s="75" customFormat="1" ht="28.5" customHeight="1">
      <c r="A920" s="72" t="s">
        <v>138</v>
      </c>
      <c r="B920" s="73">
        <v>114</v>
      </c>
      <c r="C920" s="73"/>
      <c r="D920" s="73"/>
      <c r="E920" s="73"/>
      <c r="F920" s="73"/>
      <c r="G920" s="74">
        <f>G933+G976+G921</f>
        <v>80038.7</v>
      </c>
      <c r="H920" s="74">
        <f>H933+H976+H921</f>
        <v>41033.7</v>
      </c>
      <c r="I920" s="74">
        <f>I933+I976+I921</f>
        <v>43423.1</v>
      </c>
    </row>
    <row r="921" spans="1:9" s="75" customFormat="1" ht="15">
      <c r="A921" s="76" t="s">
        <v>565</v>
      </c>
      <c r="B921" s="44" t="s">
        <v>139</v>
      </c>
      <c r="C921" s="44" t="s">
        <v>526</v>
      </c>
      <c r="D921" s="44"/>
      <c r="E921" s="44"/>
      <c r="F921" s="44"/>
      <c r="G921" s="77">
        <f aca="true" t="shared" si="157" ref="G921:I923">G922</f>
        <v>208.8</v>
      </c>
      <c r="H921" s="77">
        <f t="shared" si="157"/>
        <v>225</v>
      </c>
      <c r="I921" s="77">
        <f t="shared" si="157"/>
        <v>225</v>
      </c>
    </row>
    <row r="922" spans="1:9" s="75" customFormat="1" ht="15">
      <c r="A922" s="76" t="s">
        <v>566</v>
      </c>
      <c r="B922" s="44" t="s">
        <v>139</v>
      </c>
      <c r="C922" s="44" t="s">
        <v>526</v>
      </c>
      <c r="D922" s="44" t="s">
        <v>567</v>
      </c>
      <c r="E922" s="44"/>
      <c r="F922" s="44"/>
      <c r="G922" s="77">
        <f t="shared" si="157"/>
        <v>208.8</v>
      </c>
      <c r="H922" s="77">
        <f t="shared" si="157"/>
        <v>225</v>
      </c>
      <c r="I922" s="77">
        <f t="shared" si="157"/>
        <v>225</v>
      </c>
    </row>
    <row r="923" spans="1:9" s="75" customFormat="1" ht="30">
      <c r="A923" s="46" t="s">
        <v>210</v>
      </c>
      <c r="B923" s="44">
        <v>114</v>
      </c>
      <c r="C923" s="44" t="s">
        <v>526</v>
      </c>
      <c r="D923" s="44" t="s">
        <v>567</v>
      </c>
      <c r="E923" s="43" t="s">
        <v>209</v>
      </c>
      <c r="F923" s="44"/>
      <c r="G923" s="77">
        <f t="shared" si="157"/>
        <v>208.8</v>
      </c>
      <c r="H923" s="77">
        <f t="shared" si="157"/>
        <v>225</v>
      </c>
      <c r="I923" s="77">
        <f t="shared" si="157"/>
        <v>225</v>
      </c>
    </row>
    <row r="924" spans="1:9" s="75" customFormat="1" ht="30">
      <c r="A924" s="76" t="s">
        <v>217</v>
      </c>
      <c r="B924" s="44" t="s">
        <v>139</v>
      </c>
      <c r="C924" s="44" t="s">
        <v>526</v>
      </c>
      <c r="D924" s="44" t="s">
        <v>567</v>
      </c>
      <c r="E924" s="43" t="s">
        <v>216</v>
      </c>
      <c r="F924" s="44"/>
      <c r="G924" s="77">
        <f>G925+G929</f>
        <v>208.8</v>
      </c>
      <c r="H924" s="77">
        <f>H925+H929</f>
        <v>225</v>
      </c>
      <c r="I924" s="77">
        <f>I925+I929</f>
        <v>225</v>
      </c>
    </row>
    <row r="925" spans="1:9" s="75" customFormat="1" ht="45">
      <c r="A925" s="76" t="s">
        <v>218</v>
      </c>
      <c r="B925" s="44" t="s">
        <v>139</v>
      </c>
      <c r="C925" s="44" t="s">
        <v>526</v>
      </c>
      <c r="D925" s="44" t="s">
        <v>567</v>
      </c>
      <c r="E925" s="43" t="s">
        <v>219</v>
      </c>
      <c r="F925" s="44"/>
      <c r="G925" s="77">
        <f>G926</f>
        <v>30</v>
      </c>
      <c r="H925" s="77">
        <f aca="true" t="shared" si="158" ref="H925:I927">H926</f>
        <v>40</v>
      </c>
      <c r="I925" s="77">
        <f t="shared" si="158"/>
        <v>40</v>
      </c>
    </row>
    <row r="926" spans="1:9" s="75" customFormat="1" ht="15">
      <c r="A926" s="48" t="s">
        <v>76</v>
      </c>
      <c r="B926" s="44" t="s">
        <v>139</v>
      </c>
      <c r="C926" s="44" t="s">
        <v>526</v>
      </c>
      <c r="D926" s="44" t="s">
        <v>567</v>
      </c>
      <c r="E926" s="43" t="s">
        <v>220</v>
      </c>
      <c r="F926" s="44"/>
      <c r="G926" s="77">
        <f>G927</f>
        <v>30</v>
      </c>
      <c r="H926" s="77">
        <f t="shared" si="158"/>
        <v>40</v>
      </c>
      <c r="I926" s="77">
        <f t="shared" si="158"/>
        <v>40</v>
      </c>
    </row>
    <row r="927" spans="1:9" s="75" customFormat="1" ht="15">
      <c r="A927" s="76" t="s">
        <v>587</v>
      </c>
      <c r="B927" s="44" t="s">
        <v>139</v>
      </c>
      <c r="C927" s="44" t="s">
        <v>526</v>
      </c>
      <c r="D927" s="44" t="s">
        <v>567</v>
      </c>
      <c r="E927" s="43" t="s">
        <v>220</v>
      </c>
      <c r="F927" s="44" t="s">
        <v>601</v>
      </c>
      <c r="G927" s="77">
        <f>G928</f>
        <v>30</v>
      </c>
      <c r="H927" s="77">
        <f t="shared" si="158"/>
        <v>40</v>
      </c>
      <c r="I927" s="77">
        <f t="shared" si="158"/>
        <v>40</v>
      </c>
    </row>
    <row r="928" spans="1:9" s="75" customFormat="1" ht="15">
      <c r="A928" s="46" t="s">
        <v>602</v>
      </c>
      <c r="B928" s="44" t="s">
        <v>139</v>
      </c>
      <c r="C928" s="44" t="s">
        <v>526</v>
      </c>
      <c r="D928" s="44" t="s">
        <v>567</v>
      </c>
      <c r="E928" s="43" t="s">
        <v>220</v>
      </c>
      <c r="F928" s="44" t="s">
        <v>603</v>
      </c>
      <c r="G928" s="77">
        <v>30</v>
      </c>
      <c r="H928" s="77">
        <v>40</v>
      </c>
      <c r="I928" s="77">
        <v>40</v>
      </c>
    </row>
    <row r="929" spans="1:9" s="75" customFormat="1" ht="30">
      <c r="A929" s="76" t="s">
        <v>223</v>
      </c>
      <c r="B929" s="44" t="s">
        <v>139</v>
      </c>
      <c r="C929" s="44" t="s">
        <v>526</v>
      </c>
      <c r="D929" s="44" t="s">
        <v>567</v>
      </c>
      <c r="E929" s="43" t="s">
        <v>221</v>
      </c>
      <c r="F929" s="44"/>
      <c r="G929" s="77">
        <f>G930</f>
        <v>178.8</v>
      </c>
      <c r="H929" s="77">
        <f aca="true" t="shared" si="159" ref="H929:I931">H930</f>
        <v>185</v>
      </c>
      <c r="I929" s="77">
        <f t="shared" si="159"/>
        <v>185</v>
      </c>
    </row>
    <row r="930" spans="1:9" s="75" customFormat="1" ht="15">
      <c r="A930" s="48" t="s">
        <v>76</v>
      </c>
      <c r="B930" s="44" t="s">
        <v>139</v>
      </c>
      <c r="C930" s="44" t="s">
        <v>526</v>
      </c>
      <c r="D930" s="44" t="s">
        <v>567</v>
      </c>
      <c r="E930" s="43" t="s">
        <v>222</v>
      </c>
      <c r="F930" s="44"/>
      <c r="G930" s="77">
        <f>G931</f>
        <v>178.8</v>
      </c>
      <c r="H930" s="77">
        <f t="shared" si="159"/>
        <v>185</v>
      </c>
      <c r="I930" s="77">
        <f t="shared" si="159"/>
        <v>185</v>
      </c>
    </row>
    <row r="931" spans="1:9" s="75" customFormat="1" ht="15">
      <c r="A931" s="76" t="s">
        <v>587</v>
      </c>
      <c r="B931" s="44" t="s">
        <v>139</v>
      </c>
      <c r="C931" s="44" t="s">
        <v>526</v>
      </c>
      <c r="D931" s="44" t="s">
        <v>567</v>
      </c>
      <c r="E931" s="43" t="s">
        <v>222</v>
      </c>
      <c r="F931" s="44" t="s">
        <v>601</v>
      </c>
      <c r="G931" s="77">
        <f>G932</f>
        <v>178.8</v>
      </c>
      <c r="H931" s="77">
        <f t="shared" si="159"/>
        <v>185</v>
      </c>
      <c r="I931" s="77">
        <f t="shared" si="159"/>
        <v>185</v>
      </c>
    </row>
    <row r="932" spans="1:9" s="75" customFormat="1" ht="15">
      <c r="A932" s="46" t="s">
        <v>602</v>
      </c>
      <c r="B932" s="44" t="s">
        <v>139</v>
      </c>
      <c r="C932" s="44" t="s">
        <v>526</v>
      </c>
      <c r="D932" s="44" t="s">
        <v>567</v>
      </c>
      <c r="E932" s="43" t="s">
        <v>222</v>
      </c>
      <c r="F932" s="44" t="s">
        <v>603</v>
      </c>
      <c r="G932" s="77">
        <v>178.8</v>
      </c>
      <c r="H932" s="77">
        <v>185</v>
      </c>
      <c r="I932" s="77">
        <v>185</v>
      </c>
    </row>
    <row r="933" spans="1:9" s="75" customFormat="1" ht="15" customHeight="1">
      <c r="A933" s="76" t="s">
        <v>535</v>
      </c>
      <c r="B933" s="44">
        <v>114</v>
      </c>
      <c r="C933" s="44" t="s">
        <v>527</v>
      </c>
      <c r="D933" s="44"/>
      <c r="E933" s="44"/>
      <c r="F933" s="44"/>
      <c r="G933" s="77">
        <f>SUM(G934+G969)</f>
        <v>36698.1</v>
      </c>
      <c r="H933" s="77">
        <f>SUM(H934+H969)</f>
        <v>19913.2</v>
      </c>
      <c r="I933" s="77">
        <f>SUM(I934+I969)</f>
        <v>20608.100000000002</v>
      </c>
    </row>
    <row r="934" spans="1:9" s="75" customFormat="1" ht="15" customHeight="1">
      <c r="A934" s="46" t="s">
        <v>465</v>
      </c>
      <c r="B934" s="44">
        <v>114</v>
      </c>
      <c r="C934" s="44" t="s">
        <v>527</v>
      </c>
      <c r="D934" s="44" t="s">
        <v>529</v>
      </c>
      <c r="E934" s="43"/>
      <c r="F934" s="43"/>
      <c r="G934" s="77">
        <f>SUM(G935+G943)</f>
        <v>36544.2</v>
      </c>
      <c r="H934" s="77">
        <f>SUM(H935+H943)</f>
        <v>19708.2</v>
      </c>
      <c r="I934" s="77">
        <f>SUM(I935+I943)</f>
        <v>20403.100000000002</v>
      </c>
    </row>
    <row r="935" spans="1:9" s="75" customFormat="1" ht="15" customHeight="1">
      <c r="A935" s="76" t="s">
        <v>577</v>
      </c>
      <c r="B935" s="44" t="s">
        <v>139</v>
      </c>
      <c r="C935" s="44" t="s">
        <v>527</v>
      </c>
      <c r="D935" s="44" t="s">
        <v>529</v>
      </c>
      <c r="E935" s="43" t="s">
        <v>694</v>
      </c>
      <c r="F935" s="43"/>
      <c r="G935" s="77">
        <f>SUM(G936+G940)</f>
        <v>1735.5</v>
      </c>
      <c r="H935" s="77">
        <f>SUM(H936+H940)</f>
        <v>770</v>
      </c>
      <c r="I935" s="77">
        <f>SUM(I936+I940)</f>
        <v>600</v>
      </c>
    </row>
    <row r="936" spans="1:9" s="75" customFormat="1" ht="15" customHeight="1">
      <c r="A936" s="76" t="s">
        <v>60</v>
      </c>
      <c r="B936" s="44" t="s">
        <v>139</v>
      </c>
      <c r="C936" s="44" t="s">
        <v>527</v>
      </c>
      <c r="D936" s="44" t="s">
        <v>529</v>
      </c>
      <c r="E936" s="43" t="s">
        <v>61</v>
      </c>
      <c r="F936" s="43"/>
      <c r="G936" s="77">
        <f aca="true" t="shared" si="160" ref="G936:I938">SUM(G937)</f>
        <v>1720.4</v>
      </c>
      <c r="H936" s="77">
        <f t="shared" si="160"/>
        <v>770</v>
      </c>
      <c r="I936" s="77">
        <f t="shared" si="160"/>
        <v>600</v>
      </c>
    </row>
    <row r="937" spans="1:9" s="75" customFormat="1" ht="30" customHeight="1">
      <c r="A937" s="76" t="s">
        <v>433</v>
      </c>
      <c r="B937" s="44" t="s">
        <v>139</v>
      </c>
      <c r="C937" s="44" t="s">
        <v>527</v>
      </c>
      <c r="D937" s="44" t="s">
        <v>529</v>
      </c>
      <c r="E937" s="43" t="s">
        <v>434</v>
      </c>
      <c r="F937" s="43"/>
      <c r="G937" s="77">
        <f t="shared" si="160"/>
        <v>1720.4</v>
      </c>
      <c r="H937" s="77">
        <f t="shared" si="160"/>
        <v>770</v>
      </c>
      <c r="I937" s="77">
        <f t="shared" si="160"/>
        <v>600</v>
      </c>
    </row>
    <row r="938" spans="1:9" s="75" customFormat="1" ht="15" customHeight="1">
      <c r="A938" s="76" t="s">
        <v>587</v>
      </c>
      <c r="B938" s="44" t="s">
        <v>139</v>
      </c>
      <c r="C938" s="44" t="s">
        <v>527</v>
      </c>
      <c r="D938" s="44" t="s">
        <v>529</v>
      </c>
      <c r="E938" s="43" t="s">
        <v>434</v>
      </c>
      <c r="F938" s="43" t="s">
        <v>601</v>
      </c>
      <c r="G938" s="77">
        <f t="shared" si="160"/>
        <v>1720.4</v>
      </c>
      <c r="H938" s="77">
        <f t="shared" si="160"/>
        <v>770</v>
      </c>
      <c r="I938" s="77">
        <f t="shared" si="160"/>
        <v>600</v>
      </c>
    </row>
    <row r="939" spans="1:9" s="75" customFormat="1" ht="15" customHeight="1">
      <c r="A939" s="76" t="s">
        <v>602</v>
      </c>
      <c r="B939" s="44" t="s">
        <v>139</v>
      </c>
      <c r="C939" s="44" t="s">
        <v>527</v>
      </c>
      <c r="D939" s="44" t="s">
        <v>529</v>
      </c>
      <c r="E939" s="43" t="s">
        <v>434</v>
      </c>
      <c r="F939" s="43" t="s">
        <v>603</v>
      </c>
      <c r="G939" s="77">
        <v>1720.4</v>
      </c>
      <c r="H939" s="77">
        <v>770</v>
      </c>
      <c r="I939" s="77">
        <v>600</v>
      </c>
    </row>
    <row r="940" spans="1:9" s="75" customFormat="1" ht="15" customHeight="1">
      <c r="A940" s="46" t="s">
        <v>682</v>
      </c>
      <c r="B940" s="44" t="s">
        <v>139</v>
      </c>
      <c r="C940" s="44" t="s">
        <v>527</v>
      </c>
      <c r="D940" s="44" t="s">
        <v>529</v>
      </c>
      <c r="E940" s="43" t="s">
        <v>62</v>
      </c>
      <c r="F940" s="43"/>
      <c r="G940" s="77">
        <f aca="true" t="shared" si="161" ref="G940:I941">G941</f>
        <v>15.1</v>
      </c>
      <c r="H940" s="77">
        <f t="shared" si="161"/>
        <v>0</v>
      </c>
      <c r="I940" s="77">
        <f t="shared" si="161"/>
        <v>0</v>
      </c>
    </row>
    <row r="941" spans="1:9" s="75" customFormat="1" ht="15" customHeight="1">
      <c r="A941" s="76" t="s">
        <v>587</v>
      </c>
      <c r="B941" s="44" t="s">
        <v>139</v>
      </c>
      <c r="C941" s="44" t="s">
        <v>527</v>
      </c>
      <c r="D941" s="44" t="s">
        <v>529</v>
      </c>
      <c r="E941" s="43" t="s">
        <v>62</v>
      </c>
      <c r="F941" s="43" t="s">
        <v>601</v>
      </c>
      <c r="G941" s="77">
        <f t="shared" si="161"/>
        <v>15.1</v>
      </c>
      <c r="H941" s="77">
        <f t="shared" si="161"/>
        <v>0</v>
      </c>
      <c r="I941" s="77">
        <f t="shared" si="161"/>
        <v>0</v>
      </c>
    </row>
    <row r="942" spans="1:9" s="75" customFormat="1" ht="15" customHeight="1">
      <c r="A942" s="76" t="s">
        <v>602</v>
      </c>
      <c r="B942" s="44" t="s">
        <v>139</v>
      </c>
      <c r="C942" s="44" t="s">
        <v>527</v>
      </c>
      <c r="D942" s="44" t="s">
        <v>529</v>
      </c>
      <c r="E942" s="43" t="s">
        <v>62</v>
      </c>
      <c r="F942" s="43" t="s">
        <v>603</v>
      </c>
      <c r="G942" s="77">
        <v>15.1</v>
      </c>
      <c r="H942" s="77">
        <v>0</v>
      </c>
      <c r="I942" s="77">
        <v>0</v>
      </c>
    </row>
    <row r="943" spans="1:9" s="75" customFormat="1" ht="30" customHeight="1">
      <c r="A943" s="76" t="s">
        <v>666</v>
      </c>
      <c r="B943" s="44">
        <v>114</v>
      </c>
      <c r="C943" s="44" t="s">
        <v>527</v>
      </c>
      <c r="D943" s="44" t="s">
        <v>529</v>
      </c>
      <c r="E943" s="43" t="s">
        <v>4</v>
      </c>
      <c r="F943" s="43"/>
      <c r="G943" s="77">
        <f>SUM(G944)</f>
        <v>34808.7</v>
      </c>
      <c r="H943" s="77">
        <f>SUM(H944)</f>
        <v>18938.2</v>
      </c>
      <c r="I943" s="77">
        <f>SUM(I944)</f>
        <v>19803.100000000002</v>
      </c>
    </row>
    <row r="944" spans="1:9" s="75" customFormat="1" ht="30" customHeight="1">
      <c r="A944" s="76" t="s">
        <v>252</v>
      </c>
      <c r="B944" s="44">
        <v>114</v>
      </c>
      <c r="C944" s="44" t="s">
        <v>527</v>
      </c>
      <c r="D944" s="44" t="s">
        <v>529</v>
      </c>
      <c r="E944" s="43" t="s">
        <v>5</v>
      </c>
      <c r="F944" s="43"/>
      <c r="G944" s="77">
        <f>SUM(G945+G956+G952)</f>
        <v>34808.7</v>
      </c>
      <c r="H944" s="77">
        <f>SUM(H945+H956+H952)</f>
        <v>18938.2</v>
      </c>
      <c r="I944" s="77">
        <f>SUM(I945+I956+I952)</f>
        <v>19803.100000000002</v>
      </c>
    </row>
    <row r="945" spans="1:9" s="75" customFormat="1" ht="30" customHeight="1">
      <c r="A945" s="76" t="s">
        <v>73</v>
      </c>
      <c r="B945" s="44">
        <v>114</v>
      </c>
      <c r="C945" s="44" t="s">
        <v>527</v>
      </c>
      <c r="D945" s="44" t="s">
        <v>529</v>
      </c>
      <c r="E945" s="43" t="s">
        <v>405</v>
      </c>
      <c r="F945" s="43"/>
      <c r="G945" s="77">
        <f>SUM(G946+G949)</f>
        <v>26884.1</v>
      </c>
      <c r="H945" s="77">
        <f aca="true" t="shared" si="162" ref="G945:I947">SUM(H946)</f>
        <v>18938.2</v>
      </c>
      <c r="I945" s="77">
        <f t="shared" si="162"/>
        <v>19803.100000000002</v>
      </c>
    </row>
    <row r="946" spans="1:9" ht="30" customHeight="1">
      <c r="A946" s="76" t="s">
        <v>0</v>
      </c>
      <c r="B946" s="44">
        <v>114</v>
      </c>
      <c r="C946" s="44" t="s">
        <v>527</v>
      </c>
      <c r="D946" s="44" t="s">
        <v>529</v>
      </c>
      <c r="E946" s="43" t="s">
        <v>6</v>
      </c>
      <c r="F946" s="43"/>
      <c r="G946" s="77">
        <f t="shared" si="162"/>
        <v>26088.1</v>
      </c>
      <c r="H946" s="77">
        <f t="shared" si="162"/>
        <v>18938.2</v>
      </c>
      <c r="I946" s="77">
        <f t="shared" si="162"/>
        <v>19803.100000000002</v>
      </c>
    </row>
    <row r="947" spans="1:9" ht="15" customHeight="1">
      <c r="A947" s="76" t="s">
        <v>587</v>
      </c>
      <c r="B947" s="44">
        <v>114</v>
      </c>
      <c r="C947" s="44" t="s">
        <v>527</v>
      </c>
      <c r="D947" s="44" t="s">
        <v>529</v>
      </c>
      <c r="E947" s="43" t="s">
        <v>6</v>
      </c>
      <c r="F947" s="44" t="s">
        <v>601</v>
      </c>
      <c r="G947" s="77">
        <f t="shared" si="162"/>
        <v>26088.1</v>
      </c>
      <c r="H947" s="77">
        <f t="shared" si="162"/>
        <v>18938.2</v>
      </c>
      <c r="I947" s="77">
        <f t="shared" si="162"/>
        <v>19803.100000000002</v>
      </c>
    </row>
    <row r="948" spans="1:9" ht="15" customHeight="1">
      <c r="A948" s="46" t="s">
        <v>602</v>
      </c>
      <c r="B948" s="44">
        <v>114</v>
      </c>
      <c r="C948" s="44" t="s">
        <v>527</v>
      </c>
      <c r="D948" s="44" t="s">
        <v>529</v>
      </c>
      <c r="E948" s="43" t="s">
        <v>6</v>
      </c>
      <c r="F948" s="44" t="s">
        <v>603</v>
      </c>
      <c r="G948" s="77">
        <v>26088.1</v>
      </c>
      <c r="H948" s="77">
        <v>18938.2</v>
      </c>
      <c r="I948" s="77">
        <f>H948+814.9+50</f>
        <v>19803.100000000002</v>
      </c>
    </row>
    <row r="949" spans="1:9" ht="30">
      <c r="A949" s="46" t="s">
        <v>340</v>
      </c>
      <c r="B949" s="44">
        <v>114</v>
      </c>
      <c r="C949" s="44" t="s">
        <v>527</v>
      </c>
      <c r="D949" s="44" t="s">
        <v>529</v>
      </c>
      <c r="E949" s="43" t="s">
        <v>366</v>
      </c>
      <c r="F949" s="44"/>
      <c r="G949" s="77">
        <f>G950</f>
        <v>796</v>
      </c>
      <c r="H949" s="77"/>
      <c r="I949" s="77"/>
    </row>
    <row r="950" spans="1:9" ht="15" customHeight="1">
      <c r="A950" s="76" t="s">
        <v>587</v>
      </c>
      <c r="B950" s="44">
        <v>114</v>
      </c>
      <c r="C950" s="44" t="s">
        <v>527</v>
      </c>
      <c r="D950" s="44" t="s">
        <v>529</v>
      </c>
      <c r="E950" s="43" t="s">
        <v>366</v>
      </c>
      <c r="F950" s="44" t="s">
        <v>601</v>
      </c>
      <c r="G950" s="77">
        <f>G951</f>
        <v>796</v>
      </c>
      <c r="H950" s="77"/>
      <c r="I950" s="77"/>
    </row>
    <row r="951" spans="1:9" ht="15" customHeight="1">
      <c r="A951" s="46" t="s">
        <v>602</v>
      </c>
      <c r="B951" s="44">
        <v>114</v>
      </c>
      <c r="C951" s="44" t="s">
        <v>527</v>
      </c>
      <c r="D951" s="44" t="s">
        <v>529</v>
      </c>
      <c r="E951" s="43" t="s">
        <v>366</v>
      </c>
      <c r="F951" s="44" t="s">
        <v>603</v>
      </c>
      <c r="G951" s="77">
        <v>796</v>
      </c>
      <c r="H951" s="77"/>
      <c r="I951" s="77"/>
    </row>
    <row r="952" spans="1:9" ht="30" customHeight="1">
      <c r="A952" s="46" t="s">
        <v>466</v>
      </c>
      <c r="B952" s="44">
        <v>114</v>
      </c>
      <c r="C952" s="44" t="s">
        <v>527</v>
      </c>
      <c r="D952" s="44" t="s">
        <v>529</v>
      </c>
      <c r="E952" s="43" t="s">
        <v>157</v>
      </c>
      <c r="F952" s="44"/>
      <c r="G952" s="77">
        <f>G953</f>
        <v>204</v>
      </c>
      <c r="H952" s="77">
        <f>H953</f>
        <v>0</v>
      </c>
      <c r="I952" s="77">
        <f>I953</f>
        <v>0</v>
      </c>
    </row>
    <row r="953" spans="1:9" ht="15" customHeight="1">
      <c r="A953" s="48" t="s">
        <v>76</v>
      </c>
      <c r="B953" s="44">
        <v>114</v>
      </c>
      <c r="C953" s="44" t="s">
        <v>527</v>
      </c>
      <c r="D953" s="44" t="s">
        <v>529</v>
      </c>
      <c r="E953" s="43" t="s">
        <v>158</v>
      </c>
      <c r="F953" s="44"/>
      <c r="G953" s="77">
        <f aca="true" t="shared" si="163" ref="G953:I954">G954</f>
        <v>204</v>
      </c>
      <c r="H953" s="77">
        <f t="shared" si="163"/>
        <v>0</v>
      </c>
      <c r="I953" s="77">
        <f t="shared" si="163"/>
        <v>0</v>
      </c>
    </row>
    <row r="954" spans="1:9" ht="30" customHeight="1">
      <c r="A954" s="76" t="s">
        <v>587</v>
      </c>
      <c r="B954" s="44">
        <v>114</v>
      </c>
      <c r="C954" s="44" t="s">
        <v>527</v>
      </c>
      <c r="D954" s="44" t="s">
        <v>529</v>
      </c>
      <c r="E954" s="43" t="s">
        <v>158</v>
      </c>
      <c r="F954" s="44" t="s">
        <v>601</v>
      </c>
      <c r="G954" s="77">
        <f t="shared" si="163"/>
        <v>204</v>
      </c>
      <c r="H954" s="77">
        <f t="shared" si="163"/>
        <v>0</v>
      </c>
      <c r="I954" s="77">
        <f t="shared" si="163"/>
        <v>0</v>
      </c>
    </row>
    <row r="955" spans="1:9" ht="15" customHeight="1">
      <c r="A955" s="46" t="s">
        <v>602</v>
      </c>
      <c r="B955" s="44">
        <v>114</v>
      </c>
      <c r="C955" s="44" t="s">
        <v>527</v>
      </c>
      <c r="D955" s="44" t="s">
        <v>529</v>
      </c>
      <c r="E955" s="43" t="s">
        <v>158</v>
      </c>
      <c r="F955" s="44" t="s">
        <v>603</v>
      </c>
      <c r="G955" s="77">
        <v>204</v>
      </c>
      <c r="H955" s="77">
        <v>0</v>
      </c>
      <c r="I955" s="77">
        <v>0</v>
      </c>
    </row>
    <row r="956" spans="1:9" ht="15" customHeight="1">
      <c r="A956" s="46" t="s">
        <v>148</v>
      </c>
      <c r="B956" s="44">
        <v>114</v>
      </c>
      <c r="C956" s="44" t="s">
        <v>527</v>
      </c>
      <c r="D956" s="44" t="s">
        <v>529</v>
      </c>
      <c r="E956" s="43" t="s">
        <v>146</v>
      </c>
      <c r="F956" s="44"/>
      <c r="G956" s="77">
        <f>G957+G963+G960+G966</f>
        <v>7720.599999999999</v>
      </c>
      <c r="H956" s="77">
        <f>H957+H963+H960+H966</f>
        <v>0</v>
      </c>
      <c r="I956" s="77">
        <f>I957+I963+I960+I966</f>
        <v>0</v>
      </c>
    </row>
    <row r="957" spans="1:9" ht="30" customHeight="1">
      <c r="A957" s="46" t="s">
        <v>142</v>
      </c>
      <c r="B957" s="44">
        <v>114</v>
      </c>
      <c r="C957" s="44" t="s">
        <v>527</v>
      </c>
      <c r="D957" s="44" t="s">
        <v>529</v>
      </c>
      <c r="E957" s="43" t="s">
        <v>145</v>
      </c>
      <c r="F957" s="44"/>
      <c r="G957" s="77">
        <f aca="true" t="shared" si="164" ref="G957:I958">G958</f>
        <v>4876.1</v>
      </c>
      <c r="H957" s="77">
        <f t="shared" si="164"/>
        <v>0</v>
      </c>
      <c r="I957" s="77">
        <f t="shared" si="164"/>
        <v>0</v>
      </c>
    </row>
    <row r="958" spans="1:9" ht="15" customHeight="1">
      <c r="A958" s="76" t="s">
        <v>587</v>
      </c>
      <c r="B958" s="44">
        <v>114</v>
      </c>
      <c r="C958" s="44" t="s">
        <v>527</v>
      </c>
      <c r="D958" s="44" t="s">
        <v>529</v>
      </c>
      <c r="E958" s="43" t="s">
        <v>145</v>
      </c>
      <c r="F958" s="44" t="s">
        <v>601</v>
      </c>
      <c r="G958" s="77">
        <f t="shared" si="164"/>
        <v>4876.1</v>
      </c>
      <c r="H958" s="77">
        <f t="shared" si="164"/>
        <v>0</v>
      </c>
      <c r="I958" s="77">
        <f t="shared" si="164"/>
        <v>0</v>
      </c>
    </row>
    <row r="959" spans="1:9" ht="15" customHeight="1">
      <c r="A959" s="46" t="s">
        <v>602</v>
      </c>
      <c r="B959" s="44">
        <v>114</v>
      </c>
      <c r="C959" s="44" t="s">
        <v>527</v>
      </c>
      <c r="D959" s="44" t="s">
        <v>529</v>
      </c>
      <c r="E959" s="43" t="s">
        <v>145</v>
      </c>
      <c r="F959" s="44" t="s">
        <v>603</v>
      </c>
      <c r="G959" s="77">
        <v>4876.1</v>
      </c>
      <c r="H959" s="77">
        <v>0</v>
      </c>
      <c r="I959" s="77">
        <v>0</v>
      </c>
    </row>
    <row r="960" spans="1:9" ht="30">
      <c r="A960" s="46" t="s">
        <v>266</v>
      </c>
      <c r="B960" s="44">
        <v>114</v>
      </c>
      <c r="C960" s="44" t="s">
        <v>527</v>
      </c>
      <c r="D960" s="44" t="s">
        <v>529</v>
      </c>
      <c r="E960" s="43" t="s">
        <v>279</v>
      </c>
      <c r="F960" s="44"/>
      <c r="G960" s="77">
        <f aca="true" t="shared" si="165" ref="G960:I961">G961</f>
        <v>1158.2</v>
      </c>
      <c r="H960" s="77">
        <f t="shared" si="165"/>
        <v>0</v>
      </c>
      <c r="I960" s="77">
        <f t="shared" si="165"/>
        <v>0</v>
      </c>
    </row>
    <row r="961" spans="1:9" ht="15">
      <c r="A961" s="76" t="s">
        <v>587</v>
      </c>
      <c r="B961" s="44">
        <v>114</v>
      </c>
      <c r="C961" s="44" t="s">
        <v>527</v>
      </c>
      <c r="D961" s="44" t="s">
        <v>529</v>
      </c>
      <c r="E961" s="43" t="s">
        <v>279</v>
      </c>
      <c r="F961" s="44" t="s">
        <v>601</v>
      </c>
      <c r="G961" s="77">
        <f t="shared" si="165"/>
        <v>1158.2</v>
      </c>
      <c r="H961" s="77">
        <f t="shared" si="165"/>
        <v>0</v>
      </c>
      <c r="I961" s="77">
        <f t="shared" si="165"/>
        <v>0</v>
      </c>
    </row>
    <row r="962" spans="1:9" ht="15" customHeight="1">
      <c r="A962" s="46" t="s">
        <v>602</v>
      </c>
      <c r="B962" s="44">
        <v>114</v>
      </c>
      <c r="C962" s="44" t="s">
        <v>527</v>
      </c>
      <c r="D962" s="44" t="s">
        <v>529</v>
      </c>
      <c r="E962" s="43" t="s">
        <v>279</v>
      </c>
      <c r="F962" s="44" t="s">
        <v>603</v>
      </c>
      <c r="G962" s="77">
        <v>1158.2</v>
      </c>
      <c r="H962" s="77">
        <v>0</v>
      </c>
      <c r="I962" s="77">
        <v>0</v>
      </c>
    </row>
    <row r="963" spans="1:9" ht="30" customHeight="1">
      <c r="A963" s="46" t="s">
        <v>144</v>
      </c>
      <c r="B963" s="44">
        <v>114</v>
      </c>
      <c r="C963" s="44" t="s">
        <v>527</v>
      </c>
      <c r="D963" s="44" t="s">
        <v>529</v>
      </c>
      <c r="E963" s="43" t="s">
        <v>147</v>
      </c>
      <c r="F963" s="44"/>
      <c r="G963" s="77">
        <f aca="true" t="shared" si="166" ref="G963:I964">G964</f>
        <v>1625.4</v>
      </c>
      <c r="H963" s="77">
        <f t="shared" si="166"/>
        <v>0</v>
      </c>
      <c r="I963" s="77">
        <f t="shared" si="166"/>
        <v>0</v>
      </c>
    </row>
    <row r="964" spans="1:9" ht="15" customHeight="1">
      <c r="A964" s="76" t="s">
        <v>587</v>
      </c>
      <c r="B964" s="44">
        <v>114</v>
      </c>
      <c r="C964" s="44" t="s">
        <v>527</v>
      </c>
      <c r="D964" s="44" t="s">
        <v>529</v>
      </c>
      <c r="E964" s="43" t="s">
        <v>147</v>
      </c>
      <c r="F964" s="44" t="s">
        <v>601</v>
      </c>
      <c r="G964" s="77">
        <f t="shared" si="166"/>
        <v>1625.4</v>
      </c>
      <c r="H964" s="77">
        <f t="shared" si="166"/>
        <v>0</v>
      </c>
      <c r="I964" s="77">
        <f t="shared" si="166"/>
        <v>0</v>
      </c>
    </row>
    <row r="965" spans="1:9" ht="15" customHeight="1">
      <c r="A965" s="46" t="s">
        <v>602</v>
      </c>
      <c r="B965" s="44">
        <v>114</v>
      </c>
      <c r="C965" s="44" t="s">
        <v>527</v>
      </c>
      <c r="D965" s="44" t="s">
        <v>529</v>
      </c>
      <c r="E965" s="43" t="s">
        <v>147</v>
      </c>
      <c r="F965" s="44" t="s">
        <v>603</v>
      </c>
      <c r="G965" s="77">
        <v>1625.4</v>
      </c>
      <c r="H965" s="77">
        <v>0</v>
      </c>
      <c r="I965" s="77">
        <v>0</v>
      </c>
    </row>
    <row r="966" spans="1:9" ht="30">
      <c r="A966" s="46" t="s">
        <v>267</v>
      </c>
      <c r="B966" s="44">
        <v>114</v>
      </c>
      <c r="C966" s="44" t="s">
        <v>527</v>
      </c>
      <c r="D966" s="44" t="s">
        <v>529</v>
      </c>
      <c r="E966" s="43" t="s">
        <v>280</v>
      </c>
      <c r="F966" s="44"/>
      <c r="G966" s="77">
        <f aca="true" t="shared" si="167" ref="G966:I967">G967</f>
        <v>60.9</v>
      </c>
      <c r="H966" s="77">
        <f t="shared" si="167"/>
        <v>0</v>
      </c>
      <c r="I966" s="77">
        <f t="shared" si="167"/>
        <v>0</v>
      </c>
    </row>
    <row r="967" spans="1:9" ht="15" customHeight="1">
      <c r="A967" s="76" t="s">
        <v>587</v>
      </c>
      <c r="B967" s="44">
        <v>114</v>
      </c>
      <c r="C967" s="44" t="s">
        <v>527</v>
      </c>
      <c r="D967" s="44" t="s">
        <v>529</v>
      </c>
      <c r="E967" s="43" t="s">
        <v>280</v>
      </c>
      <c r="F967" s="44" t="s">
        <v>601</v>
      </c>
      <c r="G967" s="77">
        <f t="shared" si="167"/>
        <v>60.9</v>
      </c>
      <c r="H967" s="77">
        <f t="shared" si="167"/>
        <v>0</v>
      </c>
      <c r="I967" s="77">
        <f t="shared" si="167"/>
        <v>0</v>
      </c>
    </row>
    <row r="968" spans="1:9" ht="15">
      <c r="A968" s="46" t="s">
        <v>602</v>
      </c>
      <c r="B968" s="44">
        <v>114</v>
      </c>
      <c r="C968" s="44" t="s">
        <v>527</v>
      </c>
      <c r="D968" s="44" t="s">
        <v>529</v>
      </c>
      <c r="E968" s="43" t="s">
        <v>280</v>
      </c>
      <c r="F968" s="44" t="s">
        <v>603</v>
      </c>
      <c r="G968" s="77">
        <v>60.9</v>
      </c>
      <c r="H968" s="77">
        <v>0</v>
      </c>
      <c r="I968" s="77">
        <v>0</v>
      </c>
    </row>
    <row r="969" spans="1:9" ht="15" customHeight="1">
      <c r="A969" s="46" t="s">
        <v>208</v>
      </c>
      <c r="B969" s="44">
        <v>114</v>
      </c>
      <c r="C969" s="44" t="s">
        <v>527</v>
      </c>
      <c r="D969" s="44" t="s">
        <v>527</v>
      </c>
      <c r="E969" s="43"/>
      <c r="F969" s="44"/>
      <c r="G969" s="77">
        <f aca="true" t="shared" si="168" ref="G969:G974">G970</f>
        <v>153.9</v>
      </c>
      <c r="H969" s="77">
        <f aca="true" t="shared" si="169" ref="H969:I974">H970</f>
        <v>205</v>
      </c>
      <c r="I969" s="77">
        <f t="shared" si="169"/>
        <v>205</v>
      </c>
    </row>
    <row r="970" spans="1:9" ht="30">
      <c r="A970" s="46" t="s">
        <v>210</v>
      </c>
      <c r="B970" s="44">
        <v>114</v>
      </c>
      <c r="C970" s="44" t="s">
        <v>527</v>
      </c>
      <c r="D970" s="44" t="s">
        <v>527</v>
      </c>
      <c r="E970" s="43" t="s">
        <v>209</v>
      </c>
      <c r="F970" s="44"/>
      <c r="G970" s="77">
        <f t="shared" si="168"/>
        <v>153.9</v>
      </c>
      <c r="H970" s="77">
        <f t="shared" si="169"/>
        <v>205</v>
      </c>
      <c r="I970" s="77">
        <f t="shared" si="169"/>
        <v>205</v>
      </c>
    </row>
    <row r="971" spans="1:9" ht="30">
      <c r="A971" s="46" t="s">
        <v>212</v>
      </c>
      <c r="B971" s="44">
        <v>114</v>
      </c>
      <c r="C971" s="44" t="s">
        <v>527</v>
      </c>
      <c r="D971" s="44" t="s">
        <v>527</v>
      </c>
      <c r="E971" s="43" t="s">
        <v>211</v>
      </c>
      <c r="F971" s="44"/>
      <c r="G971" s="77">
        <f t="shared" si="168"/>
        <v>153.9</v>
      </c>
      <c r="H971" s="77">
        <f t="shared" si="169"/>
        <v>205</v>
      </c>
      <c r="I971" s="77">
        <f t="shared" si="169"/>
        <v>205</v>
      </c>
    </row>
    <row r="972" spans="1:9" ht="30">
      <c r="A972" s="46" t="s">
        <v>213</v>
      </c>
      <c r="B972" s="44">
        <v>114</v>
      </c>
      <c r="C972" s="44" t="s">
        <v>527</v>
      </c>
      <c r="D972" s="44" t="s">
        <v>527</v>
      </c>
      <c r="E972" s="43" t="s">
        <v>214</v>
      </c>
      <c r="F972" s="44"/>
      <c r="G972" s="77">
        <f t="shared" si="168"/>
        <v>153.9</v>
      </c>
      <c r="H972" s="77">
        <f t="shared" si="169"/>
        <v>205</v>
      </c>
      <c r="I972" s="77">
        <f t="shared" si="169"/>
        <v>205</v>
      </c>
    </row>
    <row r="973" spans="1:9" ht="15" customHeight="1">
      <c r="A973" s="48" t="s">
        <v>76</v>
      </c>
      <c r="B973" s="44">
        <v>114</v>
      </c>
      <c r="C973" s="44" t="s">
        <v>527</v>
      </c>
      <c r="D973" s="44" t="s">
        <v>527</v>
      </c>
      <c r="E973" s="43" t="s">
        <v>215</v>
      </c>
      <c r="F973" s="44"/>
      <c r="G973" s="77">
        <f t="shared" si="168"/>
        <v>153.9</v>
      </c>
      <c r="H973" s="77">
        <f t="shared" si="169"/>
        <v>205</v>
      </c>
      <c r="I973" s="77">
        <f t="shared" si="169"/>
        <v>205</v>
      </c>
    </row>
    <row r="974" spans="1:9" ht="15" customHeight="1">
      <c r="A974" s="76" t="s">
        <v>587</v>
      </c>
      <c r="B974" s="44">
        <v>114</v>
      </c>
      <c r="C974" s="44" t="s">
        <v>527</v>
      </c>
      <c r="D974" s="44" t="s">
        <v>527</v>
      </c>
      <c r="E974" s="43" t="s">
        <v>215</v>
      </c>
      <c r="F974" s="44" t="s">
        <v>601</v>
      </c>
      <c r="G974" s="77">
        <f t="shared" si="168"/>
        <v>153.9</v>
      </c>
      <c r="H974" s="77">
        <f t="shared" si="169"/>
        <v>205</v>
      </c>
      <c r="I974" s="77">
        <f t="shared" si="169"/>
        <v>205</v>
      </c>
    </row>
    <row r="975" spans="1:9" ht="15" customHeight="1">
      <c r="A975" s="46" t="s">
        <v>602</v>
      </c>
      <c r="B975" s="44">
        <v>114</v>
      </c>
      <c r="C975" s="44" t="s">
        <v>527</v>
      </c>
      <c r="D975" s="44" t="s">
        <v>527</v>
      </c>
      <c r="E975" s="43" t="s">
        <v>215</v>
      </c>
      <c r="F975" s="44" t="s">
        <v>603</v>
      </c>
      <c r="G975" s="77">
        <v>153.9</v>
      </c>
      <c r="H975" s="77">
        <v>205</v>
      </c>
      <c r="I975" s="77">
        <v>205</v>
      </c>
    </row>
    <row r="976" spans="1:9" ht="15" customHeight="1">
      <c r="A976" s="76" t="s">
        <v>558</v>
      </c>
      <c r="B976" s="44">
        <v>114</v>
      </c>
      <c r="C976" s="44" t="s">
        <v>530</v>
      </c>
      <c r="D976" s="44"/>
      <c r="E976" s="44"/>
      <c r="F976" s="44"/>
      <c r="G976" s="77">
        <f>SUM(G977+G1045)</f>
        <v>43131.799999999996</v>
      </c>
      <c r="H976" s="77">
        <f>SUM(H977+H1045)</f>
        <v>20895.5</v>
      </c>
      <c r="I976" s="77">
        <f>SUM(I977+I1045)</f>
        <v>22589.999999999996</v>
      </c>
    </row>
    <row r="977" spans="1:9" ht="15" customHeight="1">
      <c r="A977" s="76" t="s">
        <v>521</v>
      </c>
      <c r="B977" s="44">
        <v>114</v>
      </c>
      <c r="C977" s="44" t="s">
        <v>530</v>
      </c>
      <c r="D977" s="44" t="s">
        <v>525</v>
      </c>
      <c r="E977" s="44"/>
      <c r="F977" s="44"/>
      <c r="G977" s="77">
        <f>SUM(G978+G986+G1034+G1040)</f>
        <v>35756.1</v>
      </c>
      <c r="H977" s="77">
        <f>SUM(H978+H986+H1034+H1040)</f>
        <v>16158.300000000001</v>
      </c>
      <c r="I977" s="77">
        <f>SUM(I978+I986+I1034+I1040)</f>
        <v>17687.399999999998</v>
      </c>
    </row>
    <row r="978" spans="1:9" ht="15" customHeight="1">
      <c r="A978" s="76" t="s">
        <v>577</v>
      </c>
      <c r="B978" s="44" t="s">
        <v>139</v>
      </c>
      <c r="C978" s="44" t="s">
        <v>530</v>
      </c>
      <c r="D978" s="44" t="s">
        <v>525</v>
      </c>
      <c r="E978" s="43" t="s">
        <v>694</v>
      </c>
      <c r="F978" s="44"/>
      <c r="G978" s="77">
        <f>SUM(G979+G983)</f>
        <v>1531.4</v>
      </c>
      <c r="H978" s="77">
        <f>SUM(H979+H983)</f>
        <v>470</v>
      </c>
      <c r="I978" s="77">
        <f>SUM(I979+I983)</f>
        <v>360</v>
      </c>
    </row>
    <row r="979" spans="1:9" ht="15" customHeight="1">
      <c r="A979" s="76" t="s">
        <v>60</v>
      </c>
      <c r="B979" s="44" t="s">
        <v>139</v>
      </c>
      <c r="C979" s="44" t="s">
        <v>530</v>
      </c>
      <c r="D979" s="44" t="s">
        <v>525</v>
      </c>
      <c r="E979" s="43" t="s">
        <v>61</v>
      </c>
      <c r="F979" s="44"/>
      <c r="G979" s="77">
        <f>SUM(G980)</f>
        <v>1526.3000000000002</v>
      </c>
      <c r="H979" s="77">
        <f>SUM(H980)</f>
        <v>470</v>
      </c>
      <c r="I979" s="77">
        <f>SUM(I980)</f>
        <v>360</v>
      </c>
    </row>
    <row r="980" spans="1:9" ht="30" customHeight="1">
      <c r="A980" s="76" t="s">
        <v>433</v>
      </c>
      <c r="B980" s="44" t="s">
        <v>139</v>
      </c>
      <c r="C980" s="44" t="s">
        <v>530</v>
      </c>
      <c r="D980" s="44" t="s">
        <v>525</v>
      </c>
      <c r="E980" s="43" t="s">
        <v>434</v>
      </c>
      <c r="F980" s="43"/>
      <c r="G980" s="77">
        <f aca="true" t="shared" si="170" ref="G980:I981">SUM(G981)</f>
        <v>1526.3000000000002</v>
      </c>
      <c r="H980" s="77">
        <f t="shared" si="170"/>
        <v>470</v>
      </c>
      <c r="I980" s="77">
        <f t="shared" si="170"/>
        <v>360</v>
      </c>
    </row>
    <row r="981" spans="1:9" ht="15" customHeight="1">
      <c r="A981" s="76" t="s">
        <v>587</v>
      </c>
      <c r="B981" s="44" t="s">
        <v>139</v>
      </c>
      <c r="C981" s="44" t="s">
        <v>530</v>
      </c>
      <c r="D981" s="44" t="s">
        <v>525</v>
      </c>
      <c r="E981" s="43" t="s">
        <v>434</v>
      </c>
      <c r="F981" s="43" t="s">
        <v>601</v>
      </c>
      <c r="G981" s="77">
        <f t="shared" si="170"/>
        <v>1526.3000000000002</v>
      </c>
      <c r="H981" s="77">
        <f t="shared" si="170"/>
        <v>470</v>
      </c>
      <c r="I981" s="77">
        <f t="shared" si="170"/>
        <v>360</v>
      </c>
    </row>
    <row r="982" spans="1:9" ht="15" customHeight="1">
      <c r="A982" s="46" t="s">
        <v>602</v>
      </c>
      <c r="B982" s="44" t="s">
        <v>139</v>
      </c>
      <c r="C982" s="44" t="s">
        <v>530</v>
      </c>
      <c r="D982" s="44" t="s">
        <v>525</v>
      </c>
      <c r="E982" s="43" t="s">
        <v>434</v>
      </c>
      <c r="F982" s="43" t="s">
        <v>603</v>
      </c>
      <c r="G982" s="77">
        <f>1506.9+19.4</f>
        <v>1526.3000000000002</v>
      </c>
      <c r="H982" s="77">
        <v>470</v>
      </c>
      <c r="I982" s="77">
        <v>360</v>
      </c>
    </row>
    <row r="983" spans="1:9" ht="15" customHeight="1">
      <c r="A983" s="46" t="s">
        <v>682</v>
      </c>
      <c r="B983" s="44" t="s">
        <v>139</v>
      </c>
      <c r="C983" s="44" t="s">
        <v>530</v>
      </c>
      <c r="D983" s="44" t="s">
        <v>525</v>
      </c>
      <c r="E983" s="43" t="s">
        <v>62</v>
      </c>
      <c r="F983" s="43"/>
      <c r="G983" s="77">
        <f aca="true" t="shared" si="171" ref="G983:I984">G984</f>
        <v>5.1</v>
      </c>
      <c r="H983" s="77">
        <f t="shared" si="171"/>
        <v>0</v>
      </c>
      <c r="I983" s="77">
        <f t="shared" si="171"/>
        <v>0</v>
      </c>
    </row>
    <row r="984" spans="1:9" ht="15" customHeight="1">
      <c r="A984" s="76" t="s">
        <v>587</v>
      </c>
      <c r="B984" s="44" t="s">
        <v>139</v>
      </c>
      <c r="C984" s="44" t="s">
        <v>530</v>
      </c>
      <c r="D984" s="44" t="s">
        <v>525</v>
      </c>
      <c r="E984" s="43" t="s">
        <v>62</v>
      </c>
      <c r="F984" s="43" t="s">
        <v>601</v>
      </c>
      <c r="G984" s="77">
        <f t="shared" si="171"/>
        <v>5.1</v>
      </c>
      <c r="H984" s="77">
        <f t="shared" si="171"/>
        <v>0</v>
      </c>
      <c r="I984" s="77">
        <f t="shared" si="171"/>
        <v>0</v>
      </c>
    </row>
    <row r="985" spans="1:9" ht="15" customHeight="1">
      <c r="A985" s="46" t="s">
        <v>602</v>
      </c>
      <c r="B985" s="44" t="s">
        <v>139</v>
      </c>
      <c r="C985" s="44" t="s">
        <v>530</v>
      </c>
      <c r="D985" s="44" t="s">
        <v>525</v>
      </c>
      <c r="E985" s="43" t="s">
        <v>62</v>
      </c>
      <c r="F985" s="43" t="s">
        <v>603</v>
      </c>
      <c r="G985" s="77">
        <v>5.1</v>
      </c>
      <c r="H985" s="77">
        <v>0</v>
      </c>
      <c r="I985" s="77">
        <v>0</v>
      </c>
    </row>
    <row r="986" spans="1:9" ht="30" customHeight="1">
      <c r="A986" s="76" t="s">
        <v>666</v>
      </c>
      <c r="B986" s="44">
        <v>114</v>
      </c>
      <c r="C986" s="44" t="s">
        <v>530</v>
      </c>
      <c r="D986" s="44" t="s">
        <v>525</v>
      </c>
      <c r="E986" s="43" t="s">
        <v>4</v>
      </c>
      <c r="F986" s="43"/>
      <c r="G986" s="77">
        <f>SUM(G987)</f>
        <v>34115.799999999996</v>
      </c>
      <c r="H986" s="77">
        <f>SUM(H987)</f>
        <v>15679.2</v>
      </c>
      <c r="I986" s="77">
        <f>SUM(I987)</f>
        <v>17318.3</v>
      </c>
    </row>
    <row r="987" spans="1:9" ht="30" customHeight="1">
      <c r="A987" s="76" t="s">
        <v>253</v>
      </c>
      <c r="B987" s="44">
        <v>114</v>
      </c>
      <c r="C987" s="44" t="s">
        <v>530</v>
      </c>
      <c r="D987" s="44" t="s">
        <v>525</v>
      </c>
      <c r="E987" s="43" t="s">
        <v>7</v>
      </c>
      <c r="F987" s="43"/>
      <c r="G987" s="77">
        <f>SUM(G988+G995+G999+G1006+G1013+G1017+G1027)</f>
        <v>34115.799999999996</v>
      </c>
      <c r="H987" s="77">
        <f>SUM(H988+H995+H999+H1006+H1013+H1017+H1027)</f>
        <v>15679.2</v>
      </c>
      <c r="I987" s="77">
        <f>SUM(I988+I995+I999+I1006+I1013+I1017+I1027)</f>
        <v>17318.3</v>
      </c>
    </row>
    <row r="988" spans="1:9" ht="30" customHeight="1">
      <c r="A988" s="76" t="s">
        <v>406</v>
      </c>
      <c r="B988" s="44">
        <v>114</v>
      </c>
      <c r="C988" s="44" t="s">
        <v>530</v>
      </c>
      <c r="D988" s="44" t="s">
        <v>525</v>
      </c>
      <c r="E988" s="43" t="s">
        <v>407</v>
      </c>
      <c r="F988" s="43"/>
      <c r="G988" s="77">
        <f>SUM(G989+G992)</f>
        <v>4866.2</v>
      </c>
      <c r="H988" s="77">
        <f aca="true" t="shared" si="172" ref="G988:I990">SUM(H989)</f>
        <v>4777.4</v>
      </c>
      <c r="I988" s="77">
        <f t="shared" si="172"/>
        <v>5979.400000000001</v>
      </c>
    </row>
    <row r="989" spans="1:9" ht="30" customHeight="1">
      <c r="A989" s="76" t="s">
        <v>36</v>
      </c>
      <c r="B989" s="44">
        <v>114</v>
      </c>
      <c r="C989" s="44" t="s">
        <v>530</v>
      </c>
      <c r="D989" s="44" t="s">
        <v>525</v>
      </c>
      <c r="E989" s="43" t="s">
        <v>8</v>
      </c>
      <c r="F989" s="43"/>
      <c r="G989" s="77">
        <f t="shared" si="172"/>
        <v>4331.3</v>
      </c>
      <c r="H989" s="77">
        <f t="shared" si="172"/>
        <v>4777.4</v>
      </c>
      <c r="I989" s="77">
        <f t="shared" si="172"/>
        <v>5979.400000000001</v>
      </c>
    </row>
    <row r="990" spans="1:9" ht="15" customHeight="1">
      <c r="A990" s="76" t="s">
        <v>587</v>
      </c>
      <c r="B990" s="44">
        <v>114</v>
      </c>
      <c r="C990" s="44" t="s">
        <v>530</v>
      </c>
      <c r="D990" s="44" t="s">
        <v>525</v>
      </c>
      <c r="E990" s="43" t="s">
        <v>8</v>
      </c>
      <c r="F990" s="44" t="s">
        <v>601</v>
      </c>
      <c r="G990" s="77">
        <f t="shared" si="172"/>
        <v>4331.3</v>
      </c>
      <c r="H990" s="77">
        <f t="shared" si="172"/>
        <v>4777.4</v>
      </c>
      <c r="I990" s="77">
        <f t="shared" si="172"/>
        <v>5979.400000000001</v>
      </c>
    </row>
    <row r="991" spans="1:9" ht="15" customHeight="1">
      <c r="A991" s="46" t="s">
        <v>602</v>
      </c>
      <c r="B991" s="44">
        <v>114</v>
      </c>
      <c r="C991" s="44" t="s">
        <v>530</v>
      </c>
      <c r="D991" s="44" t="s">
        <v>525</v>
      </c>
      <c r="E991" s="43" t="s">
        <v>8</v>
      </c>
      <c r="F991" s="44" t="s">
        <v>603</v>
      </c>
      <c r="G991" s="77">
        <v>4331.3</v>
      </c>
      <c r="H991" s="77">
        <v>4777.4</v>
      </c>
      <c r="I991" s="77">
        <f>5909.6+69.8</f>
        <v>5979.400000000001</v>
      </c>
    </row>
    <row r="992" spans="1:9" ht="30">
      <c r="A992" s="46" t="s">
        <v>340</v>
      </c>
      <c r="B992" s="44">
        <v>114</v>
      </c>
      <c r="C992" s="44" t="s">
        <v>530</v>
      </c>
      <c r="D992" s="44" t="s">
        <v>525</v>
      </c>
      <c r="E992" s="43" t="s">
        <v>367</v>
      </c>
      <c r="F992" s="44"/>
      <c r="G992" s="77">
        <f>G993</f>
        <v>534.9</v>
      </c>
      <c r="H992" s="77"/>
      <c r="I992" s="77"/>
    </row>
    <row r="993" spans="1:9" ht="15" customHeight="1">
      <c r="A993" s="76" t="s">
        <v>587</v>
      </c>
      <c r="B993" s="44">
        <v>114</v>
      </c>
      <c r="C993" s="44" t="s">
        <v>530</v>
      </c>
      <c r="D993" s="44" t="s">
        <v>525</v>
      </c>
      <c r="E993" s="43" t="s">
        <v>367</v>
      </c>
      <c r="F993" s="44" t="s">
        <v>601</v>
      </c>
      <c r="G993" s="77">
        <f>G994</f>
        <v>534.9</v>
      </c>
      <c r="H993" s="77"/>
      <c r="I993" s="77"/>
    </row>
    <row r="994" spans="1:9" ht="15" customHeight="1">
      <c r="A994" s="46" t="s">
        <v>602</v>
      </c>
      <c r="B994" s="44">
        <v>114</v>
      </c>
      <c r="C994" s="44" t="s">
        <v>530</v>
      </c>
      <c r="D994" s="44" t="s">
        <v>525</v>
      </c>
      <c r="E994" s="43" t="s">
        <v>367</v>
      </c>
      <c r="F994" s="44" t="s">
        <v>603</v>
      </c>
      <c r="G994" s="77">
        <v>534.9</v>
      </c>
      <c r="H994" s="77"/>
      <c r="I994" s="77"/>
    </row>
    <row r="995" spans="1:9" ht="15" customHeight="1">
      <c r="A995" s="46" t="s">
        <v>410</v>
      </c>
      <c r="B995" s="44">
        <v>114</v>
      </c>
      <c r="C995" s="44" t="s">
        <v>530</v>
      </c>
      <c r="D995" s="44" t="s">
        <v>525</v>
      </c>
      <c r="E995" s="43" t="s">
        <v>411</v>
      </c>
      <c r="F995" s="44"/>
      <c r="G995" s="77">
        <f aca="true" t="shared" si="173" ref="G995:I997">SUM(G996)</f>
        <v>509</v>
      </c>
      <c r="H995" s="77">
        <f t="shared" si="173"/>
        <v>514</v>
      </c>
      <c r="I995" s="77">
        <f t="shared" si="173"/>
        <v>514</v>
      </c>
    </row>
    <row r="996" spans="1:9" ht="15" customHeight="1">
      <c r="A996" s="46" t="s">
        <v>76</v>
      </c>
      <c r="B996" s="44">
        <v>114</v>
      </c>
      <c r="C996" s="44" t="s">
        <v>530</v>
      </c>
      <c r="D996" s="44" t="s">
        <v>525</v>
      </c>
      <c r="E996" s="43" t="s">
        <v>37</v>
      </c>
      <c r="F996" s="44"/>
      <c r="G996" s="77">
        <f t="shared" si="173"/>
        <v>509</v>
      </c>
      <c r="H996" s="77">
        <f t="shared" si="173"/>
        <v>514</v>
      </c>
      <c r="I996" s="77">
        <f t="shared" si="173"/>
        <v>514</v>
      </c>
    </row>
    <row r="997" spans="1:9" ht="15" customHeight="1">
      <c r="A997" s="76" t="s">
        <v>587</v>
      </c>
      <c r="B997" s="44">
        <v>114</v>
      </c>
      <c r="C997" s="44" t="s">
        <v>530</v>
      </c>
      <c r="D997" s="44" t="s">
        <v>525</v>
      </c>
      <c r="E997" s="43" t="s">
        <v>37</v>
      </c>
      <c r="F997" s="44" t="s">
        <v>601</v>
      </c>
      <c r="G997" s="77">
        <f t="shared" si="173"/>
        <v>509</v>
      </c>
      <c r="H997" s="77">
        <f t="shared" si="173"/>
        <v>514</v>
      </c>
      <c r="I997" s="77">
        <f t="shared" si="173"/>
        <v>514</v>
      </c>
    </row>
    <row r="998" spans="1:9" ht="15" customHeight="1">
      <c r="A998" s="46" t="s">
        <v>602</v>
      </c>
      <c r="B998" s="44">
        <v>114</v>
      </c>
      <c r="C998" s="44" t="s">
        <v>530</v>
      </c>
      <c r="D998" s="44" t="s">
        <v>525</v>
      </c>
      <c r="E998" s="43" t="s">
        <v>37</v>
      </c>
      <c r="F998" s="44" t="s">
        <v>603</v>
      </c>
      <c r="G998" s="77">
        <v>509</v>
      </c>
      <c r="H998" s="77">
        <v>514</v>
      </c>
      <c r="I998" s="77">
        <v>514</v>
      </c>
    </row>
    <row r="999" spans="1:9" ht="30" customHeight="1">
      <c r="A999" s="76" t="s">
        <v>413</v>
      </c>
      <c r="B999" s="44">
        <v>114</v>
      </c>
      <c r="C999" s="44" t="s">
        <v>530</v>
      </c>
      <c r="D999" s="44" t="s">
        <v>525</v>
      </c>
      <c r="E999" s="43" t="s">
        <v>412</v>
      </c>
      <c r="F999" s="44"/>
      <c r="G999" s="77">
        <f>SUM(G1000+G1003)</f>
        <v>10125.699999999999</v>
      </c>
      <c r="H999" s="77">
        <f>SUM(H1000+H1021)</f>
        <v>8836.7</v>
      </c>
      <c r="I999" s="77">
        <f>SUM(I1000+I1021)</f>
        <v>9208.8</v>
      </c>
    </row>
    <row r="1000" spans="1:9" ht="30" customHeight="1">
      <c r="A1000" s="76" t="s">
        <v>36</v>
      </c>
      <c r="B1000" s="44">
        <v>114</v>
      </c>
      <c r="C1000" s="44" t="s">
        <v>530</v>
      </c>
      <c r="D1000" s="44" t="s">
        <v>525</v>
      </c>
      <c r="E1000" s="43" t="s">
        <v>9</v>
      </c>
      <c r="F1000" s="44"/>
      <c r="G1000" s="77">
        <f aca="true" t="shared" si="174" ref="G1000:I1001">SUM(G1001)</f>
        <v>9517.9</v>
      </c>
      <c r="H1000" s="77">
        <f t="shared" si="174"/>
        <v>8836.7</v>
      </c>
      <c r="I1000" s="77">
        <f t="shared" si="174"/>
        <v>9208.8</v>
      </c>
    </row>
    <row r="1001" spans="1:9" ht="15" customHeight="1">
      <c r="A1001" s="76" t="s">
        <v>587</v>
      </c>
      <c r="B1001" s="44">
        <v>114</v>
      </c>
      <c r="C1001" s="44" t="s">
        <v>530</v>
      </c>
      <c r="D1001" s="44" t="s">
        <v>525</v>
      </c>
      <c r="E1001" s="43" t="s">
        <v>9</v>
      </c>
      <c r="F1001" s="44" t="s">
        <v>601</v>
      </c>
      <c r="G1001" s="77">
        <f t="shared" si="174"/>
        <v>9517.9</v>
      </c>
      <c r="H1001" s="77">
        <f t="shared" si="174"/>
        <v>8836.7</v>
      </c>
      <c r="I1001" s="77">
        <f t="shared" si="174"/>
        <v>9208.8</v>
      </c>
    </row>
    <row r="1002" spans="1:9" ht="15" customHeight="1">
      <c r="A1002" s="46" t="s">
        <v>602</v>
      </c>
      <c r="B1002" s="44">
        <v>114</v>
      </c>
      <c r="C1002" s="44" t="s">
        <v>530</v>
      </c>
      <c r="D1002" s="44" t="s">
        <v>525</v>
      </c>
      <c r="E1002" s="43" t="s">
        <v>9</v>
      </c>
      <c r="F1002" s="44" t="s">
        <v>603</v>
      </c>
      <c r="G1002" s="77">
        <v>9517.9</v>
      </c>
      <c r="H1002" s="77">
        <v>8836.7</v>
      </c>
      <c r="I1002" s="77">
        <f>H1002+331.3+40.8</f>
        <v>9208.8</v>
      </c>
    </row>
    <row r="1003" spans="1:9" ht="30">
      <c r="A1003" s="46" t="s">
        <v>340</v>
      </c>
      <c r="B1003" s="44">
        <v>114</v>
      </c>
      <c r="C1003" s="44" t="s">
        <v>530</v>
      </c>
      <c r="D1003" s="44" t="s">
        <v>525</v>
      </c>
      <c r="E1003" s="43" t="s">
        <v>368</v>
      </c>
      <c r="F1003" s="44"/>
      <c r="G1003" s="77">
        <f>G1004</f>
        <v>607.8</v>
      </c>
      <c r="H1003" s="77"/>
      <c r="I1003" s="77"/>
    </row>
    <row r="1004" spans="1:9" ht="15" customHeight="1">
      <c r="A1004" s="76" t="s">
        <v>587</v>
      </c>
      <c r="B1004" s="44">
        <v>114</v>
      </c>
      <c r="C1004" s="44" t="s">
        <v>530</v>
      </c>
      <c r="D1004" s="44" t="s">
        <v>525</v>
      </c>
      <c r="E1004" s="43" t="s">
        <v>368</v>
      </c>
      <c r="F1004" s="44" t="s">
        <v>601</v>
      </c>
      <c r="G1004" s="77">
        <f>G1005</f>
        <v>607.8</v>
      </c>
      <c r="H1004" s="77"/>
      <c r="I1004" s="77"/>
    </row>
    <row r="1005" spans="1:9" ht="15" customHeight="1">
      <c r="A1005" s="46" t="s">
        <v>602</v>
      </c>
      <c r="B1005" s="44">
        <v>114</v>
      </c>
      <c r="C1005" s="44" t="s">
        <v>530</v>
      </c>
      <c r="D1005" s="44" t="s">
        <v>525</v>
      </c>
      <c r="E1005" s="43" t="s">
        <v>368</v>
      </c>
      <c r="F1005" s="44" t="s">
        <v>603</v>
      </c>
      <c r="G1005" s="77">
        <v>607.8</v>
      </c>
      <c r="H1005" s="77"/>
      <c r="I1005" s="77"/>
    </row>
    <row r="1006" spans="1:9" ht="30" customHeight="1">
      <c r="A1006" s="46" t="s">
        <v>414</v>
      </c>
      <c r="B1006" s="43" t="s">
        <v>139</v>
      </c>
      <c r="C1006" s="43" t="s">
        <v>530</v>
      </c>
      <c r="D1006" s="43" t="s">
        <v>525</v>
      </c>
      <c r="E1006" s="43" t="s">
        <v>417</v>
      </c>
      <c r="F1006" s="44"/>
      <c r="G1006" s="77">
        <f>SUM(G1010+G1007)</f>
        <v>198.8</v>
      </c>
      <c r="H1006" s="77">
        <f>SUM(H1010+H1007)</f>
        <v>172.5</v>
      </c>
      <c r="I1006" s="77">
        <f>SUM(I1010+I1007)</f>
        <v>172.5</v>
      </c>
    </row>
    <row r="1007" spans="1:9" ht="15" customHeight="1">
      <c r="A1007" s="76" t="s">
        <v>491</v>
      </c>
      <c r="B1007" s="44">
        <v>114</v>
      </c>
      <c r="C1007" s="44" t="s">
        <v>530</v>
      </c>
      <c r="D1007" s="44" t="s">
        <v>525</v>
      </c>
      <c r="E1007" s="43" t="s">
        <v>492</v>
      </c>
      <c r="F1007" s="43"/>
      <c r="G1007" s="77">
        <f aca="true" t="shared" si="175" ref="G1007:I1008">G1008</f>
        <v>162.5</v>
      </c>
      <c r="H1007" s="77">
        <f t="shared" si="175"/>
        <v>162.5</v>
      </c>
      <c r="I1007" s="77">
        <f t="shared" si="175"/>
        <v>162.5</v>
      </c>
    </row>
    <row r="1008" spans="1:9" ht="15" customHeight="1">
      <c r="A1008" s="76" t="s">
        <v>587</v>
      </c>
      <c r="B1008" s="44">
        <v>114</v>
      </c>
      <c r="C1008" s="44" t="s">
        <v>530</v>
      </c>
      <c r="D1008" s="44" t="s">
        <v>525</v>
      </c>
      <c r="E1008" s="43" t="s">
        <v>492</v>
      </c>
      <c r="F1008" s="44" t="s">
        <v>601</v>
      </c>
      <c r="G1008" s="77">
        <f t="shared" si="175"/>
        <v>162.5</v>
      </c>
      <c r="H1008" s="77">
        <f t="shared" si="175"/>
        <v>162.5</v>
      </c>
      <c r="I1008" s="77">
        <f t="shared" si="175"/>
        <v>162.5</v>
      </c>
    </row>
    <row r="1009" spans="1:9" ht="15" customHeight="1">
      <c r="A1009" s="46" t="s">
        <v>602</v>
      </c>
      <c r="B1009" s="44">
        <v>114</v>
      </c>
      <c r="C1009" s="44" t="s">
        <v>530</v>
      </c>
      <c r="D1009" s="44" t="s">
        <v>525</v>
      </c>
      <c r="E1009" s="43" t="s">
        <v>492</v>
      </c>
      <c r="F1009" s="44" t="s">
        <v>603</v>
      </c>
      <c r="G1009" s="77">
        <v>162.5</v>
      </c>
      <c r="H1009" s="77">
        <v>162.5</v>
      </c>
      <c r="I1009" s="77">
        <v>162.5</v>
      </c>
    </row>
    <row r="1010" spans="1:9" ht="15" customHeight="1">
      <c r="A1010" s="46" t="s">
        <v>326</v>
      </c>
      <c r="B1010" s="43" t="s">
        <v>139</v>
      </c>
      <c r="C1010" s="43" t="s">
        <v>530</v>
      </c>
      <c r="D1010" s="43" t="s">
        <v>525</v>
      </c>
      <c r="E1010" s="43" t="s">
        <v>160</v>
      </c>
      <c r="F1010" s="43"/>
      <c r="G1010" s="77">
        <f aca="true" t="shared" si="176" ref="G1010:I1011">SUM(G1011)</f>
        <v>36.3</v>
      </c>
      <c r="H1010" s="77">
        <f t="shared" si="176"/>
        <v>10</v>
      </c>
      <c r="I1010" s="77">
        <f t="shared" si="176"/>
        <v>10</v>
      </c>
    </row>
    <row r="1011" spans="1:9" ht="15" customHeight="1">
      <c r="A1011" s="76" t="s">
        <v>587</v>
      </c>
      <c r="B1011" s="43" t="s">
        <v>139</v>
      </c>
      <c r="C1011" s="43" t="s">
        <v>530</v>
      </c>
      <c r="D1011" s="43" t="s">
        <v>525</v>
      </c>
      <c r="E1011" s="43" t="s">
        <v>160</v>
      </c>
      <c r="F1011" s="43" t="s">
        <v>601</v>
      </c>
      <c r="G1011" s="77">
        <f t="shared" si="176"/>
        <v>36.3</v>
      </c>
      <c r="H1011" s="77">
        <f t="shared" si="176"/>
        <v>10</v>
      </c>
      <c r="I1011" s="77">
        <f t="shared" si="176"/>
        <v>10</v>
      </c>
    </row>
    <row r="1012" spans="1:9" ht="15" customHeight="1">
      <c r="A1012" s="76" t="s">
        <v>602</v>
      </c>
      <c r="B1012" s="43" t="s">
        <v>139</v>
      </c>
      <c r="C1012" s="43" t="s">
        <v>530</v>
      </c>
      <c r="D1012" s="43" t="s">
        <v>525</v>
      </c>
      <c r="E1012" s="43" t="s">
        <v>160</v>
      </c>
      <c r="F1012" s="43" t="s">
        <v>603</v>
      </c>
      <c r="G1012" s="77">
        <v>36.3</v>
      </c>
      <c r="H1012" s="77">
        <v>10</v>
      </c>
      <c r="I1012" s="77">
        <v>10</v>
      </c>
    </row>
    <row r="1013" spans="1:9" ht="15" customHeight="1">
      <c r="A1013" s="76" t="s">
        <v>374</v>
      </c>
      <c r="B1013" s="44">
        <v>114</v>
      </c>
      <c r="C1013" s="44" t="s">
        <v>530</v>
      </c>
      <c r="D1013" s="44" t="s">
        <v>525</v>
      </c>
      <c r="E1013" s="43" t="s">
        <v>242</v>
      </c>
      <c r="F1013" s="44"/>
      <c r="G1013" s="77">
        <f>SUM(G1015)</f>
        <v>1420.8</v>
      </c>
      <c r="H1013" s="77">
        <f>SUM(H1015)</f>
        <v>1378.6</v>
      </c>
      <c r="I1013" s="77">
        <f>SUM(I1015)</f>
        <v>1443.6</v>
      </c>
    </row>
    <row r="1014" spans="1:9" ht="30" customHeight="1">
      <c r="A1014" s="76" t="s">
        <v>36</v>
      </c>
      <c r="B1014" s="44">
        <v>114</v>
      </c>
      <c r="C1014" s="44" t="s">
        <v>530</v>
      </c>
      <c r="D1014" s="44" t="s">
        <v>525</v>
      </c>
      <c r="E1014" s="43" t="s">
        <v>243</v>
      </c>
      <c r="F1014" s="44"/>
      <c r="G1014" s="77">
        <f aca="true" t="shared" si="177" ref="G1014:I1015">SUM(G1015)</f>
        <v>1420.8</v>
      </c>
      <c r="H1014" s="77">
        <f t="shared" si="177"/>
        <v>1378.6</v>
      </c>
      <c r="I1014" s="77">
        <f t="shared" si="177"/>
        <v>1443.6</v>
      </c>
    </row>
    <row r="1015" spans="1:9" ht="15" customHeight="1">
      <c r="A1015" s="76" t="s">
        <v>587</v>
      </c>
      <c r="B1015" s="44">
        <v>114</v>
      </c>
      <c r="C1015" s="44" t="s">
        <v>530</v>
      </c>
      <c r="D1015" s="44" t="s">
        <v>525</v>
      </c>
      <c r="E1015" s="43" t="s">
        <v>243</v>
      </c>
      <c r="F1015" s="44" t="s">
        <v>601</v>
      </c>
      <c r="G1015" s="77">
        <f t="shared" si="177"/>
        <v>1420.8</v>
      </c>
      <c r="H1015" s="77">
        <f t="shared" si="177"/>
        <v>1378.6</v>
      </c>
      <c r="I1015" s="77">
        <f t="shared" si="177"/>
        <v>1443.6</v>
      </c>
    </row>
    <row r="1016" spans="1:9" ht="15" customHeight="1">
      <c r="A1016" s="46" t="s">
        <v>602</v>
      </c>
      <c r="B1016" s="44">
        <v>114</v>
      </c>
      <c r="C1016" s="44" t="s">
        <v>530</v>
      </c>
      <c r="D1016" s="44" t="s">
        <v>525</v>
      </c>
      <c r="E1016" s="43" t="s">
        <v>243</v>
      </c>
      <c r="F1016" s="44" t="s">
        <v>603</v>
      </c>
      <c r="G1016" s="77">
        <v>1420.8</v>
      </c>
      <c r="H1016" s="77">
        <v>1378.6</v>
      </c>
      <c r="I1016" s="77">
        <f>H1016+65</f>
        <v>1443.6</v>
      </c>
    </row>
    <row r="1017" spans="1:9" ht="30">
      <c r="A1017" s="76" t="s">
        <v>466</v>
      </c>
      <c r="B1017" s="44" t="s">
        <v>139</v>
      </c>
      <c r="C1017" s="44" t="s">
        <v>530</v>
      </c>
      <c r="D1017" s="44" t="s">
        <v>525</v>
      </c>
      <c r="E1017" s="44" t="s">
        <v>10</v>
      </c>
      <c r="F1017" s="44"/>
      <c r="G1017" s="77">
        <f>SUM(G1024+G1021+G1018)</f>
        <v>760.7</v>
      </c>
      <c r="H1017" s="77">
        <f>SUM(H1024)</f>
        <v>0</v>
      </c>
      <c r="I1017" s="77">
        <f>SUM(I1024)</f>
        <v>0</v>
      </c>
    </row>
    <row r="1018" spans="1:9" ht="30" customHeight="1">
      <c r="A1018" s="76" t="s">
        <v>328</v>
      </c>
      <c r="B1018" s="44" t="s">
        <v>139</v>
      </c>
      <c r="C1018" s="44" t="s">
        <v>530</v>
      </c>
      <c r="D1018" s="44" t="s">
        <v>525</v>
      </c>
      <c r="E1018" s="44" t="s">
        <v>369</v>
      </c>
      <c r="F1018" s="44"/>
      <c r="G1018" s="77">
        <f>G1019</f>
        <v>50</v>
      </c>
      <c r="H1018" s="77"/>
      <c r="I1018" s="77"/>
    </row>
    <row r="1019" spans="1:9" ht="15">
      <c r="A1019" s="76" t="s">
        <v>587</v>
      </c>
      <c r="B1019" s="44" t="s">
        <v>139</v>
      </c>
      <c r="C1019" s="44" t="s">
        <v>530</v>
      </c>
      <c r="D1019" s="44" t="s">
        <v>525</v>
      </c>
      <c r="E1019" s="44" t="s">
        <v>369</v>
      </c>
      <c r="F1019" s="44" t="s">
        <v>601</v>
      </c>
      <c r="G1019" s="77">
        <f>G1020</f>
        <v>50</v>
      </c>
      <c r="H1019" s="77"/>
      <c r="I1019" s="77"/>
    </row>
    <row r="1020" spans="1:9" ht="15">
      <c r="A1020" s="46" t="s">
        <v>602</v>
      </c>
      <c r="B1020" s="44" t="s">
        <v>139</v>
      </c>
      <c r="C1020" s="44" t="s">
        <v>530</v>
      </c>
      <c r="D1020" s="44" t="s">
        <v>525</v>
      </c>
      <c r="E1020" s="44" t="s">
        <v>369</v>
      </c>
      <c r="F1020" s="44" t="s">
        <v>603</v>
      </c>
      <c r="G1020" s="77">
        <v>50</v>
      </c>
      <c r="H1020" s="77"/>
      <c r="I1020" s="77"/>
    </row>
    <row r="1021" spans="1:9" ht="45">
      <c r="A1021" s="46" t="s">
        <v>311</v>
      </c>
      <c r="B1021" s="44">
        <v>114</v>
      </c>
      <c r="C1021" s="44" t="s">
        <v>530</v>
      </c>
      <c r="D1021" s="44" t="s">
        <v>525</v>
      </c>
      <c r="E1021" s="43" t="s">
        <v>325</v>
      </c>
      <c r="F1021" s="44"/>
      <c r="G1021" s="77">
        <f aca="true" t="shared" si="178" ref="G1021:I1022">G1022</f>
        <v>190.7</v>
      </c>
      <c r="H1021" s="77">
        <f t="shared" si="178"/>
        <v>0</v>
      </c>
      <c r="I1021" s="77">
        <f t="shared" si="178"/>
        <v>0</v>
      </c>
    </row>
    <row r="1022" spans="1:9" ht="15" customHeight="1">
      <c r="A1022" s="76" t="s">
        <v>587</v>
      </c>
      <c r="B1022" s="44">
        <v>114</v>
      </c>
      <c r="C1022" s="44" t="s">
        <v>530</v>
      </c>
      <c r="D1022" s="44" t="s">
        <v>525</v>
      </c>
      <c r="E1022" s="43" t="s">
        <v>325</v>
      </c>
      <c r="F1022" s="44" t="s">
        <v>601</v>
      </c>
      <c r="G1022" s="77">
        <f t="shared" si="178"/>
        <v>190.7</v>
      </c>
      <c r="H1022" s="77">
        <f t="shared" si="178"/>
        <v>0</v>
      </c>
      <c r="I1022" s="77">
        <f t="shared" si="178"/>
        <v>0</v>
      </c>
    </row>
    <row r="1023" spans="1:9" ht="15" customHeight="1">
      <c r="A1023" s="46" t="s">
        <v>602</v>
      </c>
      <c r="B1023" s="44">
        <v>114</v>
      </c>
      <c r="C1023" s="44" t="s">
        <v>530</v>
      </c>
      <c r="D1023" s="44" t="s">
        <v>525</v>
      </c>
      <c r="E1023" s="43" t="s">
        <v>325</v>
      </c>
      <c r="F1023" s="44" t="s">
        <v>603</v>
      </c>
      <c r="G1023" s="77">
        <v>190.7</v>
      </c>
      <c r="H1023" s="77">
        <v>0</v>
      </c>
      <c r="I1023" s="77">
        <v>0</v>
      </c>
    </row>
    <row r="1024" spans="1:9" ht="15" customHeight="1">
      <c r="A1024" s="46" t="s">
        <v>76</v>
      </c>
      <c r="B1024" s="44" t="s">
        <v>139</v>
      </c>
      <c r="C1024" s="44" t="s">
        <v>530</v>
      </c>
      <c r="D1024" s="44" t="s">
        <v>525</v>
      </c>
      <c r="E1024" s="44" t="s">
        <v>244</v>
      </c>
      <c r="F1024" s="44"/>
      <c r="G1024" s="77">
        <f aca="true" t="shared" si="179" ref="G1024:I1025">SUM(G1025)</f>
        <v>520</v>
      </c>
      <c r="H1024" s="77">
        <f t="shared" si="179"/>
        <v>0</v>
      </c>
      <c r="I1024" s="77">
        <f t="shared" si="179"/>
        <v>0</v>
      </c>
    </row>
    <row r="1025" spans="1:9" ht="15" customHeight="1">
      <c r="A1025" s="76" t="s">
        <v>587</v>
      </c>
      <c r="B1025" s="44" t="s">
        <v>139</v>
      </c>
      <c r="C1025" s="44" t="s">
        <v>530</v>
      </c>
      <c r="D1025" s="44" t="s">
        <v>525</v>
      </c>
      <c r="E1025" s="44" t="s">
        <v>244</v>
      </c>
      <c r="F1025" s="44" t="s">
        <v>601</v>
      </c>
      <c r="G1025" s="77">
        <f t="shared" si="179"/>
        <v>520</v>
      </c>
      <c r="H1025" s="77">
        <f t="shared" si="179"/>
        <v>0</v>
      </c>
      <c r="I1025" s="77">
        <f t="shared" si="179"/>
        <v>0</v>
      </c>
    </row>
    <row r="1026" spans="1:9" ht="15" customHeight="1">
      <c r="A1026" s="76" t="s">
        <v>602</v>
      </c>
      <c r="B1026" s="44" t="s">
        <v>139</v>
      </c>
      <c r="C1026" s="44" t="s">
        <v>530</v>
      </c>
      <c r="D1026" s="44" t="s">
        <v>525</v>
      </c>
      <c r="E1026" s="44" t="s">
        <v>244</v>
      </c>
      <c r="F1026" s="44" t="s">
        <v>603</v>
      </c>
      <c r="G1026" s="77">
        <f>680-160</f>
        <v>520</v>
      </c>
      <c r="H1026" s="77">
        <v>0</v>
      </c>
      <c r="I1026" s="77">
        <v>0</v>
      </c>
    </row>
    <row r="1027" spans="1:9" ht="15" customHeight="1">
      <c r="A1027" s="76" t="s">
        <v>148</v>
      </c>
      <c r="B1027" s="44" t="s">
        <v>139</v>
      </c>
      <c r="C1027" s="44" t="s">
        <v>530</v>
      </c>
      <c r="D1027" s="44" t="s">
        <v>525</v>
      </c>
      <c r="E1027" s="44" t="s">
        <v>245</v>
      </c>
      <c r="F1027" s="44"/>
      <c r="G1027" s="77">
        <f>G1028+G1031</f>
        <v>16234.599999999999</v>
      </c>
      <c r="H1027" s="77">
        <f>H1028+H1031</f>
        <v>0</v>
      </c>
      <c r="I1027" s="77">
        <f>I1028+I1031</f>
        <v>0</v>
      </c>
    </row>
    <row r="1028" spans="1:9" ht="30" customHeight="1">
      <c r="A1028" s="76" t="s">
        <v>142</v>
      </c>
      <c r="B1028" s="44" t="s">
        <v>139</v>
      </c>
      <c r="C1028" s="44" t="s">
        <v>530</v>
      </c>
      <c r="D1028" s="44" t="s">
        <v>525</v>
      </c>
      <c r="E1028" s="44" t="s">
        <v>246</v>
      </c>
      <c r="F1028" s="44"/>
      <c r="G1028" s="77">
        <f aca="true" t="shared" si="180" ref="G1028:I1029">G1029</f>
        <v>12175.9</v>
      </c>
      <c r="H1028" s="77">
        <f t="shared" si="180"/>
        <v>0</v>
      </c>
      <c r="I1028" s="77">
        <f t="shared" si="180"/>
        <v>0</v>
      </c>
    </row>
    <row r="1029" spans="1:9" ht="15" customHeight="1">
      <c r="A1029" s="76" t="s">
        <v>587</v>
      </c>
      <c r="B1029" s="44" t="s">
        <v>139</v>
      </c>
      <c r="C1029" s="44" t="s">
        <v>530</v>
      </c>
      <c r="D1029" s="44" t="s">
        <v>525</v>
      </c>
      <c r="E1029" s="44" t="s">
        <v>246</v>
      </c>
      <c r="F1029" s="44" t="s">
        <v>601</v>
      </c>
      <c r="G1029" s="77">
        <f t="shared" si="180"/>
        <v>12175.9</v>
      </c>
      <c r="H1029" s="77">
        <f t="shared" si="180"/>
        <v>0</v>
      </c>
      <c r="I1029" s="77">
        <f t="shared" si="180"/>
        <v>0</v>
      </c>
    </row>
    <row r="1030" spans="1:9" ht="15" customHeight="1">
      <c r="A1030" s="76" t="s">
        <v>602</v>
      </c>
      <c r="B1030" s="44" t="s">
        <v>139</v>
      </c>
      <c r="C1030" s="44" t="s">
        <v>530</v>
      </c>
      <c r="D1030" s="44" t="s">
        <v>525</v>
      </c>
      <c r="E1030" s="44" t="s">
        <v>246</v>
      </c>
      <c r="F1030" s="44" t="s">
        <v>603</v>
      </c>
      <c r="G1030" s="77">
        <v>12175.9</v>
      </c>
      <c r="H1030" s="77">
        <v>0</v>
      </c>
      <c r="I1030" s="77">
        <v>0</v>
      </c>
    </row>
    <row r="1031" spans="1:9" ht="30" customHeight="1">
      <c r="A1031" s="76" t="s">
        <v>144</v>
      </c>
      <c r="B1031" s="44" t="s">
        <v>139</v>
      </c>
      <c r="C1031" s="44" t="s">
        <v>530</v>
      </c>
      <c r="D1031" s="44" t="s">
        <v>525</v>
      </c>
      <c r="E1031" s="44" t="s">
        <v>247</v>
      </c>
      <c r="F1031" s="44"/>
      <c r="G1031" s="77">
        <f aca="true" t="shared" si="181" ref="G1031:I1032">G1032</f>
        <v>4058.7</v>
      </c>
      <c r="H1031" s="77">
        <f t="shared" si="181"/>
        <v>0</v>
      </c>
      <c r="I1031" s="77">
        <f t="shared" si="181"/>
        <v>0</v>
      </c>
    </row>
    <row r="1032" spans="1:9" ht="15" customHeight="1">
      <c r="A1032" s="76" t="s">
        <v>587</v>
      </c>
      <c r="B1032" s="44" t="s">
        <v>139</v>
      </c>
      <c r="C1032" s="44" t="s">
        <v>530</v>
      </c>
      <c r="D1032" s="44" t="s">
        <v>525</v>
      </c>
      <c r="E1032" s="44" t="s">
        <v>247</v>
      </c>
      <c r="F1032" s="44" t="s">
        <v>601</v>
      </c>
      <c r="G1032" s="77">
        <f t="shared" si="181"/>
        <v>4058.7</v>
      </c>
      <c r="H1032" s="77">
        <f t="shared" si="181"/>
        <v>0</v>
      </c>
      <c r="I1032" s="77">
        <f t="shared" si="181"/>
        <v>0</v>
      </c>
    </row>
    <row r="1033" spans="1:9" ht="15" customHeight="1">
      <c r="A1033" s="76" t="s">
        <v>602</v>
      </c>
      <c r="B1033" s="44" t="s">
        <v>139</v>
      </c>
      <c r="C1033" s="44" t="s">
        <v>530</v>
      </c>
      <c r="D1033" s="44" t="s">
        <v>525</v>
      </c>
      <c r="E1033" s="44" t="s">
        <v>247</v>
      </c>
      <c r="F1033" s="44" t="s">
        <v>603</v>
      </c>
      <c r="G1033" s="77">
        <v>4058.7</v>
      </c>
      <c r="H1033" s="77">
        <v>0</v>
      </c>
      <c r="I1033" s="77">
        <v>0</v>
      </c>
    </row>
    <row r="1034" spans="1:9" ht="30" customHeight="1">
      <c r="A1034" s="46" t="s">
        <v>179</v>
      </c>
      <c r="B1034" s="43" t="s">
        <v>139</v>
      </c>
      <c r="C1034" s="43" t="s">
        <v>530</v>
      </c>
      <c r="D1034" s="43" t="s">
        <v>525</v>
      </c>
      <c r="E1034" s="43" t="s">
        <v>29</v>
      </c>
      <c r="F1034" s="43"/>
      <c r="G1034" s="77">
        <f>SUM(G1035)</f>
        <v>9.1</v>
      </c>
      <c r="H1034" s="77">
        <f>SUM(H1035)</f>
        <v>9.1</v>
      </c>
      <c r="I1034" s="77">
        <f>SUM(I1035)</f>
        <v>9.1</v>
      </c>
    </row>
    <row r="1035" spans="1:9" ht="45" customHeight="1">
      <c r="A1035" s="46" t="s">
        <v>181</v>
      </c>
      <c r="B1035" s="43" t="s">
        <v>139</v>
      </c>
      <c r="C1035" s="43" t="s">
        <v>530</v>
      </c>
      <c r="D1035" s="43" t="s">
        <v>525</v>
      </c>
      <c r="E1035" s="43" t="s">
        <v>612</v>
      </c>
      <c r="F1035" s="43"/>
      <c r="G1035" s="77">
        <f aca="true" t="shared" si="182" ref="G1035:I1038">SUM(G1036)</f>
        <v>9.1</v>
      </c>
      <c r="H1035" s="77">
        <f t="shared" si="182"/>
        <v>9.1</v>
      </c>
      <c r="I1035" s="77">
        <f t="shared" si="182"/>
        <v>9.1</v>
      </c>
    </row>
    <row r="1036" spans="1:9" ht="30" customHeight="1">
      <c r="A1036" s="46" t="s">
        <v>460</v>
      </c>
      <c r="B1036" s="43" t="s">
        <v>139</v>
      </c>
      <c r="C1036" s="43" t="s">
        <v>530</v>
      </c>
      <c r="D1036" s="43" t="s">
        <v>525</v>
      </c>
      <c r="E1036" s="43" t="s">
        <v>613</v>
      </c>
      <c r="F1036" s="43"/>
      <c r="G1036" s="77">
        <f t="shared" si="182"/>
        <v>9.1</v>
      </c>
      <c r="H1036" s="77">
        <f t="shared" si="182"/>
        <v>9.1</v>
      </c>
      <c r="I1036" s="77">
        <f t="shared" si="182"/>
        <v>9.1</v>
      </c>
    </row>
    <row r="1037" spans="1:9" ht="30" customHeight="1">
      <c r="A1037" s="46" t="s">
        <v>11</v>
      </c>
      <c r="B1037" s="43" t="s">
        <v>139</v>
      </c>
      <c r="C1037" s="43" t="s">
        <v>530</v>
      </c>
      <c r="D1037" s="43" t="s">
        <v>525</v>
      </c>
      <c r="E1037" s="43" t="s">
        <v>185</v>
      </c>
      <c r="F1037" s="43"/>
      <c r="G1037" s="77">
        <f t="shared" si="182"/>
        <v>9.1</v>
      </c>
      <c r="H1037" s="77">
        <f t="shared" si="182"/>
        <v>9.1</v>
      </c>
      <c r="I1037" s="77">
        <f t="shared" si="182"/>
        <v>9.1</v>
      </c>
    </row>
    <row r="1038" spans="1:9" ht="15" customHeight="1">
      <c r="A1038" s="76" t="s">
        <v>587</v>
      </c>
      <c r="B1038" s="43" t="s">
        <v>139</v>
      </c>
      <c r="C1038" s="43" t="s">
        <v>530</v>
      </c>
      <c r="D1038" s="43" t="s">
        <v>525</v>
      </c>
      <c r="E1038" s="43" t="s">
        <v>185</v>
      </c>
      <c r="F1038" s="43" t="s">
        <v>601</v>
      </c>
      <c r="G1038" s="77">
        <f t="shared" si="182"/>
        <v>9.1</v>
      </c>
      <c r="H1038" s="77">
        <f t="shared" si="182"/>
        <v>9.1</v>
      </c>
      <c r="I1038" s="77">
        <f t="shared" si="182"/>
        <v>9.1</v>
      </c>
    </row>
    <row r="1039" spans="1:9" ht="15" customHeight="1">
      <c r="A1039" s="46" t="s">
        <v>602</v>
      </c>
      <c r="B1039" s="43" t="s">
        <v>139</v>
      </c>
      <c r="C1039" s="43" t="s">
        <v>530</v>
      </c>
      <c r="D1039" s="43" t="s">
        <v>525</v>
      </c>
      <c r="E1039" s="43" t="s">
        <v>185</v>
      </c>
      <c r="F1039" s="43" t="s">
        <v>603</v>
      </c>
      <c r="G1039" s="77">
        <v>9.1</v>
      </c>
      <c r="H1039" s="77">
        <v>9.1</v>
      </c>
      <c r="I1039" s="77">
        <v>9.1</v>
      </c>
    </row>
    <row r="1040" spans="1:9" ht="30">
      <c r="A1040" s="46" t="s">
        <v>332</v>
      </c>
      <c r="B1040" s="43" t="s">
        <v>139</v>
      </c>
      <c r="C1040" s="43" t="s">
        <v>530</v>
      </c>
      <c r="D1040" s="43" t="s">
        <v>525</v>
      </c>
      <c r="E1040" s="43" t="s">
        <v>230</v>
      </c>
      <c r="F1040" s="43"/>
      <c r="G1040" s="77">
        <f>G1041</f>
        <v>99.8</v>
      </c>
      <c r="H1040" s="77">
        <f aca="true" t="shared" si="183" ref="H1040:I1043">H1041</f>
        <v>0</v>
      </c>
      <c r="I1040" s="77">
        <f t="shared" si="183"/>
        <v>0</v>
      </c>
    </row>
    <row r="1041" spans="1:9" ht="15" customHeight="1">
      <c r="A1041" s="46" t="s">
        <v>234</v>
      </c>
      <c r="B1041" s="43" t="s">
        <v>139</v>
      </c>
      <c r="C1041" s="43" t="s">
        <v>530</v>
      </c>
      <c r="D1041" s="43" t="s">
        <v>525</v>
      </c>
      <c r="E1041" s="43" t="s">
        <v>235</v>
      </c>
      <c r="F1041" s="43"/>
      <c r="G1041" s="77">
        <f>G1042</f>
        <v>99.8</v>
      </c>
      <c r="H1041" s="77">
        <f t="shared" si="183"/>
        <v>0</v>
      </c>
      <c r="I1041" s="77">
        <f t="shared" si="183"/>
        <v>0</v>
      </c>
    </row>
    <row r="1042" spans="1:9" ht="15" customHeight="1">
      <c r="A1042" s="46" t="s">
        <v>76</v>
      </c>
      <c r="B1042" s="43" t="s">
        <v>139</v>
      </c>
      <c r="C1042" s="43" t="s">
        <v>530</v>
      </c>
      <c r="D1042" s="43" t="s">
        <v>525</v>
      </c>
      <c r="E1042" s="43" t="s">
        <v>233</v>
      </c>
      <c r="F1042" s="43"/>
      <c r="G1042" s="77">
        <f>G1043</f>
        <v>99.8</v>
      </c>
      <c r="H1042" s="77">
        <f t="shared" si="183"/>
        <v>0</v>
      </c>
      <c r="I1042" s="77">
        <f t="shared" si="183"/>
        <v>0</v>
      </c>
    </row>
    <row r="1043" spans="1:9" ht="15" customHeight="1">
      <c r="A1043" s="76" t="s">
        <v>587</v>
      </c>
      <c r="B1043" s="43" t="s">
        <v>139</v>
      </c>
      <c r="C1043" s="43" t="s">
        <v>530</v>
      </c>
      <c r="D1043" s="43" t="s">
        <v>525</v>
      </c>
      <c r="E1043" s="43" t="s">
        <v>233</v>
      </c>
      <c r="F1043" s="43" t="s">
        <v>601</v>
      </c>
      <c r="G1043" s="77">
        <f>G1044</f>
        <v>99.8</v>
      </c>
      <c r="H1043" s="77">
        <f t="shared" si="183"/>
        <v>0</v>
      </c>
      <c r="I1043" s="77">
        <f t="shared" si="183"/>
        <v>0</v>
      </c>
    </row>
    <row r="1044" spans="1:9" ht="15" customHeight="1">
      <c r="A1044" s="46" t="s">
        <v>602</v>
      </c>
      <c r="B1044" s="43" t="s">
        <v>139</v>
      </c>
      <c r="C1044" s="43" t="s">
        <v>530</v>
      </c>
      <c r="D1044" s="43" t="s">
        <v>525</v>
      </c>
      <c r="E1044" s="43" t="s">
        <v>233</v>
      </c>
      <c r="F1044" s="43" t="s">
        <v>603</v>
      </c>
      <c r="G1044" s="77">
        <v>99.8</v>
      </c>
      <c r="H1044" s="77">
        <v>0</v>
      </c>
      <c r="I1044" s="77">
        <v>0</v>
      </c>
    </row>
    <row r="1045" spans="1:9" ht="15" customHeight="1">
      <c r="A1045" s="76" t="s">
        <v>559</v>
      </c>
      <c r="B1045" s="44">
        <v>114</v>
      </c>
      <c r="C1045" s="44" t="s">
        <v>530</v>
      </c>
      <c r="D1045" s="44" t="s">
        <v>526</v>
      </c>
      <c r="E1045" s="44"/>
      <c r="F1045" s="44"/>
      <c r="G1045" s="77">
        <f>SUM(G1059+G1069+G1084+G1079+G1046)</f>
        <v>7375.699999999998</v>
      </c>
      <c r="H1045" s="77">
        <f>SUM(H1059+H1069+H1084)</f>
        <v>4737.2</v>
      </c>
      <c r="I1045" s="77">
        <f>SUM(I1059+I1069+I1084)</f>
        <v>4902.599999999999</v>
      </c>
    </row>
    <row r="1046" spans="1:9" ht="15" customHeight="1">
      <c r="A1046" s="76" t="s">
        <v>581</v>
      </c>
      <c r="B1046" s="43" t="s">
        <v>139</v>
      </c>
      <c r="C1046" s="43" t="s">
        <v>530</v>
      </c>
      <c r="D1046" s="43" t="s">
        <v>526</v>
      </c>
      <c r="E1046" s="44" t="s">
        <v>704</v>
      </c>
      <c r="F1046" s="44"/>
      <c r="G1046" s="77">
        <f>G1054+G1047</f>
        <v>397</v>
      </c>
      <c r="H1046" s="77"/>
      <c r="I1046" s="77"/>
    </row>
    <row r="1047" spans="1:9" ht="15" customHeight="1">
      <c r="A1047" s="76" t="s">
        <v>277</v>
      </c>
      <c r="B1047" s="43" t="s">
        <v>139</v>
      </c>
      <c r="C1047" s="43" t="s">
        <v>530</v>
      </c>
      <c r="D1047" s="43" t="s">
        <v>526</v>
      </c>
      <c r="E1047" s="44" t="s">
        <v>278</v>
      </c>
      <c r="F1047" s="44"/>
      <c r="G1047" s="77">
        <f>G1048</f>
        <v>112</v>
      </c>
      <c r="H1047" s="77"/>
      <c r="I1047" s="77"/>
    </row>
    <row r="1048" spans="1:9" ht="30">
      <c r="A1048" s="76" t="s">
        <v>340</v>
      </c>
      <c r="B1048" s="43" t="s">
        <v>139</v>
      </c>
      <c r="C1048" s="43" t="s">
        <v>530</v>
      </c>
      <c r="D1048" s="43" t="s">
        <v>526</v>
      </c>
      <c r="E1048" s="44" t="s">
        <v>344</v>
      </c>
      <c r="F1048" s="44"/>
      <c r="G1048" s="77">
        <f>G1049+G1052</f>
        <v>112</v>
      </c>
      <c r="H1048" s="77"/>
      <c r="I1048" s="77"/>
    </row>
    <row r="1049" spans="1:9" ht="15" customHeight="1">
      <c r="A1049" s="46" t="s">
        <v>656</v>
      </c>
      <c r="B1049" s="43" t="s">
        <v>139</v>
      </c>
      <c r="C1049" s="43" t="s">
        <v>530</v>
      </c>
      <c r="D1049" s="43" t="s">
        <v>526</v>
      </c>
      <c r="E1049" s="44" t="s">
        <v>344</v>
      </c>
      <c r="F1049" s="44" t="s">
        <v>604</v>
      </c>
      <c r="G1049" s="77">
        <f>G1050+G1051</f>
        <v>103</v>
      </c>
      <c r="H1049" s="77"/>
      <c r="I1049" s="77"/>
    </row>
    <row r="1050" spans="1:9" ht="15" customHeight="1">
      <c r="A1050" s="46" t="s">
        <v>618</v>
      </c>
      <c r="B1050" s="43" t="s">
        <v>139</v>
      </c>
      <c r="C1050" s="43" t="s">
        <v>530</v>
      </c>
      <c r="D1050" s="43" t="s">
        <v>526</v>
      </c>
      <c r="E1050" s="44" t="s">
        <v>344</v>
      </c>
      <c r="F1050" s="44" t="s">
        <v>628</v>
      </c>
      <c r="G1050" s="77">
        <v>88.4</v>
      </c>
      <c r="H1050" s="77"/>
      <c r="I1050" s="77"/>
    </row>
    <row r="1051" spans="1:9" ht="15" customHeight="1">
      <c r="A1051" s="46" t="s">
        <v>627</v>
      </c>
      <c r="B1051" s="43" t="s">
        <v>139</v>
      </c>
      <c r="C1051" s="43" t="s">
        <v>530</v>
      </c>
      <c r="D1051" s="43" t="s">
        <v>526</v>
      </c>
      <c r="E1051" s="44" t="s">
        <v>344</v>
      </c>
      <c r="F1051" s="44" t="s">
        <v>617</v>
      </c>
      <c r="G1051" s="77">
        <v>14.6</v>
      </c>
      <c r="H1051" s="77"/>
      <c r="I1051" s="77"/>
    </row>
    <row r="1052" spans="1:9" ht="15" customHeight="1">
      <c r="A1052" s="46" t="s">
        <v>619</v>
      </c>
      <c r="B1052" s="43" t="s">
        <v>139</v>
      </c>
      <c r="C1052" s="43" t="s">
        <v>530</v>
      </c>
      <c r="D1052" s="43" t="s">
        <v>526</v>
      </c>
      <c r="E1052" s="44" t="s">
        <v>344</v>
      </c>
      <c r="F1052" s="44" t="s">
        <v>620</v>
      </c>
      <c r="G1052" s="77">
        <f>G1053</f>
        <v>9</v>
      </c>
      <c r="H1052" s="77"/>
      <c r="I1052" s="77"/>
    </row>
    <row r="1053" spans="1:9" ht="15" customHeight="1">
      <c r="A1053" s="46" t="s">
        <v>622</v>
      </c>
      <c r="B1053" s="43" t="s">
        <v>139</v>
      </c>
      <c r="C1053" s="43" t="s">
        <v>530</v>
      </c>
      <c r="D1053" s="43" t="s">
        <v>526</v>
      </c>
      <c r="E1053" s="44" t="s">
        <v>344</v>
      </c>
      <c r="F1053" s="44" t="s">
        <v>621</v>
      </c>
      <c r="G1053" s="77">
        <v>9</v>
      </c>
      <c r="H1053" s="77"/>
      <c r="I1053" s="77"/>
    </row>
    <row r="1054" spans="1:9" ht="15" customHeight="1">
      <c r="A1054" s="76" t="s">
        <v>301</v>
      </c>
      <c r="B1054" s="43" t="s">
        <v>139</v>
      </c>
      <c r="C1054" s="43" t="s">
        <v>530</v>
      </c>
      <c r="D1054" s="43" t="s">
        <v>526</v>
      </c>
      <c r="E1054" s="44" t="s">
        <v>302</v>
      </c>
      <c r="F1054" s="44"/>
      <c r="G1054" s="77">
        <f>G1055</f>
        <v>285</v>
      </c>
      <c r="H1054" s="77"/>
      <c r="I1054" s="77"/>
    </row>
    <row r="1055" spans="1:9" ht="30" customHeight="1">
      <c r="A1055" s="46" t="s">
        <v>334</v>
      </c>
      <c r="B1055" s="43" t="s">
        <v>139</v>
      </c>
      <c r="C1055" s="43" t="s">
        <v>530</v>
      </c>
      <c r="D1055" s="43" t="s">
        <v>526</v>
      </c>
      <c r="E1055" s="43" t="s">
        <v>347</v>
      </c>
      <c r="F1055" s="43"/>
      <c r="G1055" s="80">
        <f>G1056</f>
        <v>285</v>
      </c>
      <c r="H1055" s="80">
        <f>H1056</f>
        <v>0</v>
      </c>
      <c r="I1055" s="80">
        <f>I1056</f>
        <v>0</v>
      </c>
    </row>
    <row r="1056" spans="1:9" ht="30" customHeight="1">
      <c r="A1056" s="46" t="s">
        <v>656</v>
      </c>
      <c r="B1056" s="43" t="s">
        <v>139</v>
      </c>
      <c r="C1056" s="43" t="s">
        <v>530</v>
      </c>
      <c r="D1056" s="43" t="s">
        <v>526</v>
      </c>
      <c r="E1056" s="43" t="s">
        <v>347</v>
      </c>
      <c r="F1056" s="43" t="s">
        <v>604</v>
      </c>
      <c r="G1056" s="80">
        <f>G1058+G1057</f>
        <v>285</v>
      </c>
      <c r="H1056" s="80">
        <f>H1058</f>
        <v>0</v>
      </c>
      <c r="I1056" s="80">
        <f>I1058</f>
        <v>0</v>
      </c>
    </row>
    <row r="1057" spans="1:9" ht="15">
      <c r="A1057" s="46" t="s">
        <v>618</v>
      </c>
      <c r="B1057" s="43" t="s">
        <v>139</v>
      </c>
      <c r="C1057" s="43" t="s">
        <v>530</v>
      </c>
      <c r="D1057" s="43" t="s">
        <v>526</v>
      </c>
      <c r="E1057" s="43" t="s">
        <v>347</v>
      </c>
      <c r="F1057" s="43" t="s">
        <v>628</v>
      </c>
      <c r="G1057" s="77">
        <v>240</v>
      </c>
      <c r="H1057" s="77"/>
      <c r="I1057" s="77"/>
    </row>
    <row r="1058" spans="1:9" ht="30" customHeight="1">
      <c r="A1058" s="46" t="s">
        <v>627</v>
      </c>
      <c r="B1058" s="43" t="s">
        <v>139</v>
      </c>
      <c r="C1058" s="43" t="s">
        <v>530</v>
      </c>
      <c r="D1058" s="43" t="s">
        <v>526</v>
      </c>
      <c r="E1058" s="43" t="s">
        <v>347</v>
      </c>
      <c r="F1058" s="43" t="s">
        <v>617</v>
      </c>
      <c r="G1058" s="80">
        <v>45</v>
      </c>
      <c r="H1058" s="80"/>
      <c r="I1058" s="80"/>
    </row>
    <row r="1059" spans="1:9" ht="15" customHeight="1">
      <c r="A1059" s="46" t="s">
        <v>517</v>
      </c>
      <c r="B1059" s="43" t="s">
        <v>139</v>
      </c>
      <c r="C1059" s="43" t="s">
        <v>530</v>
      </c>
      <c r="D1059" s="43" t="s">
        <v>526</v>
      </c>
      <c r="E1059" s="43" t="s">
        <v>683</v>
      </c>
      <c r="F1059" s="43"/>
      <c r="G1059" s="77">
        <f>SUM(G1060)</f>
        <v>801.2</v>
      </c>
      <c r="H1059" s="77">
        <f>SUM(H1060)</f>
        <v>552.3</v>
      </c>
      <c r="I1059" s="77">
        <f>SUM(I1060)</f>
        <v>573.2</v>
      </c>
    </row>
    <row r="1060" spans="1:9" ht="15" customHeight="1">
      <c r="A1060" s="46" t="s">
        <v>589</v>
      </c>
      <c r="B1060" s="43" t="s">
        <v>139</v>
      </c>
      <c r="C1060" s="43" t="s">
        <v>530</v>
      </c>
      <c r="D1060" s="43" t="s">
        <v>526</v>
      </c>
      <c r="E1060" s="43" t="s">
        <v>684</v>
      </c>
      <c r="F1060" s="43"/>
      <c r="G1060" s="77">
        <f>SUM(G1061)</f>
        <v>801.2</v>
      </c>
      <c r="H1060" s="77">
        <f>SUM(H1061+H1055)</f>
        <v>552.3</v>
      </c>
      <c r="I1060" s="77">
        <f>SUM(I1061+I1055)</f>
        <v>573.2</v>
      </c>
    </row>
    <row r="1061" spans="1:9" ht="15" customHeight="1">
      <c r="A1061" s="46" t="s">
        <v>588</v>
      </c>
      <c r="B1061" s="43" t="s">
        <v>139</v>
      </c>
      <c r="C1061" s="43" t="s">
        <v>530</v>
      </c>
      <c r="D1061" s="43" t="s">
        <v>526</v>
      </c>
      <c r="E1061" s="43" t="s">
        <v>685</v>
      </c>
      <c r="F1061" s="43"/>
      <c r="G1061" s="80">
        <f>G1062</f>
        <v>801.2</v>
      </c>
      <c r="H1061" s="80">
        <f>H1062</f>
        <v>552.3</v>
      </c>
      <c r="I1061" s="80">
        <f>I1062</f>
        <v>573.2</v>
      </c>
    </row>
    <row r="1062" spans="1:9" ht="30" customHeight="1">
      <c r="A1062" s="46" t="s">
        <v>131</v>
      </c>
      <c r="B1062" s="43" t="s">
        <v>139</v>
      </c>
      <c r="C1062" s="43" t="s">
        <v>530</v>
      </c>
      <c r="D1062" s="43" t="s">
        <v>526</v>
      </c>
      <c r="E1062" s="43" t="s">
        <v>686</v>
      </c>
      <c r="F1062" s="43"/>
      <c r="G1062" s="80">
        <f>G1063+G1065+G1067</f>
        <v>801.2</v>
      </c>
      <c r="H1062" s="80">
        <f>H1063+H1065</f>
        <v>552.3</v>
      </c>
      <c r="I1062" s="80">
        <f>I1063+I1065</f>
        <v>573.2</v>
      </c>
    </row>
    <row r="1063" spans="1:9" ht="45" customHeight="1">
      <c r="A1063" s="46" t="s">
        <v>656</v>
      </c>
      <c r="B1063" s="43" t="s">
        <v>139</v>
      </c>
      <c r="C1063" s="43" t="s">
        <v>530</v>
      </c>
      <c r="D1063" s="43" t="s">
        <v>526</v>
      </c>
      <c r="E1063" s="43" t="s">
        <v>686</v>
      </c>
      <c r="F1063" s="43" t="s">
        <v>604</v>
      </c>
      <c r="G1063" s="80">
        <f>G1064</f>
        <v>793.7</v>
      </c>
      <c r="H1063" s="80">
        <f>H1064</f>
        <v>549.8</v>
      </c>
      <c r="I1063" s="80">
        <f>I1064</f>
        <v>570.7</v>
      </c>
    </row>
    <row r="1064" spans="1:11" ht="15" customHeight="1">
      <c r="A1064" s="46" t="s">
        <v>618</v>
      </c>
      <c r="B1064" s="43" t="s">
        <v>139</v>
      </c>
      <c r="C1064" s="43" t="s">
        <v>530</v>
      </c>
      <c r="D1064" s="43" t="s">
        <v>526</v>
      </c>
      <c r="E1064" s="43" t="s">
        <v>686</v>
      </c>
      <c r="F1064" s="43" t="s">
        <v>617</v>
      </c>
      <c r="G1064" s="80">
        <v>793.7</v>
      </c>
      <c r="H1064" s="80">
        <v>549.8</v>
      </c>
      <c r="I1064" s="80">
        <v>570.7</v>
      </c>
      <c r="J1064" s="78"/>
      <c r="K1064" s="78"/>
    </row>
    <row r="1065" spans="1:9" ht="15" customHeight="1">
      <c r="A1065" s="46" t="s">
        <v>619</v>
      </c>
      <c r="B1065" s="43" t="s">
        <v>139</v>
      </c>
      <c r="C1065" s="43" t="s">
        <v>530</v>
      </c>
      <c r="D1065" s="43" t="s">
        <v>526</v>
      </c>
      <c r="E1065" s="43" t="s">
        <v>686</v>
      </c>
      <c r="F1065" s="43" t="s">
        <v>620</v>
      </c>
      <c r="G1065" s="80">
        <f>G1066</f>
        <v>7.2</v>
      </c>
      <c r="H1065" s="80">
        <f>H1066</f>
        <v>2.5</v>
      </c>
      <c r="I1065" s="80">
        <f>I1066</f>
        <v>2.5</v>
      </c>
    </row>
    <row r="1066" spans="1:9" ht="30" customHeight="1">
      <c r="A1066" s="46" t="s">
        <v>622</v>
      </c>
      <c r="B1066" s="43" t="s">
        <v>139</v>
      </c>
      <c r="C1066" s="43" t="s">
        <v>530</v>
      </c>
      <c r="D1066" s="43" t="s">
        <v>526</v>
      </c>
      <c r="E1066" s="43" t="s">
        <v>686</v>
      </c>
      <c r="F1066" s="43" t="s">
        <v>621</v>
      </c>
      <c r="G1066" s="80">
        <v>7.2</v>
      </c>
      <c r="H1066" s="80">
        <v>2.5</v>
      </c>
      <c r="I1066" s="80">
        <v>2.5</v>
      </c>
    </row>
    <row r="1067" spans="1:9" ht="30" customHeight="1">
      <c r="A1067" s="46" t="s">
        <v>623</v>
      </c>
      <c r="B1067" s="43" t="s">
        <v>139</v>
      </c>
      <c r="C1067" s="43" t="s">
        <v>530</v>
      </c>
      <c r="D1067" s="43" t="s">
        <v>526</v>
      </c>
      <c r="E1067" s="43" t="s">
        <v>686</v>
      </c>
      <c r="F1067" s="43" t="s">
        <v>625</v>
      </c>
      <c r="G1067" s="80">
        <f>G1068</f>
        <v>0.3</v>
      </c>
      <c r="H1067" s="80">
        <f>H1068</f>
        <v>0</v>
      </c>
      <c r="I1067" s="80">
        <f>I1068</f>
        <v>0</v>
      </c>
    </row>
    <row r="1068" spans="1:9" ht="30" customHeight="1">
      <c r="A1068" s="46" t="s">
        <v>624</v>
      </c>
      <c r="B1068" s="43" t="s">
        <v>139</v>
      </c>
      <c r="C1068" s="43" t="s">
        <v>530</v>
      </c>
      <c r="D1068" s="43" t="s">
        <v>526</v>
      </c>
      <c r="E1068" s="43" t="s">
        <v>686</v>
      </c>
      <c r="F1068" s="43" t="s">
        <v>626</v>
      </c>
      <c r="G1068" s="80">
        <v>0.3</v>
      </c>
      <c r="H1068" s="80">
        <v>0</v>
      </c>
      <c r="I1068" s="80">
        <v>0</v>
      </c>
    </row>
    <row r="1069" spans="1:9" ht="15" customHeight="1">
      <c r="A1069" s="46" t="s">
        <v>677</v>
      </c>
      <c r="B1069" s="43" t="s">
        <v>139</v>
      </c>
      <c r="C1069" s="43" t="s">
        <v>530</v>
      </c>
      <c r="D1069" s="43" t="s">
        <v>526</v>
      </c>
      <c r="E1069" s="43" t="s">
        <v>697</v>
      </c>
      <c r="F1069" s="43"/>
      <c r="G1069" s="77">
        <f>SUM(G1070)</f>
        <v>5922.199999999999</v>
      </c>
      <c r="H1069" s="77">
        <f>SUM(H1070)</f>
        <v>4184.9</v>
      </c>
      <c r="I1069" s="77">
        <f>SUM(I1070)</f>
        <v>4329.4</v>
      </c>
    </row>
    <row r="1070" spans="1:9" ht="15" customHeight="1">
      <c r="A1070" s="46" t="s">
        <v>579</v>
      </c>
      <c r="B1070" s="43" t="s">
        <v>139</v>
      </c>
      <c r="C1070" s="43" t="s">
        <v>530</v>
      </c>
      <c r="D1070" s="43" t="s">
        <v>526</v>
      </c>
      <c r="E1070" s="43" t="s">
        <v>698</v>
      </c>
      <c r="F1070" s="43"/>
      <c r="G1070" s="77">
        <f>SUM(G1071+G1073+G1075+G1077)</f>
        <v>5922.199999999999</v>
      </c>
      <c r="H1070" s="77">
        <f>SUM(H1071+H1073+H1077)</f>
        <v>4184.9</v>
      </c>
      <c r="I1070" s="77">
        <f>SUM(I1071+I1073+I1077)</f>
        <v>4329.4</v>
      </c>
    </row>
    <row r="1071" spans="1:9" ht="45" customHeight="1">
      <c r="A1071" s="46" t="s">
        <v>656</v>
      </c>
      <c r="B1071" s="43" t="s">
        <v>139</v>
      </c>
      <c r="C1071" s="43" t="s">
        <v>530</v>
      </c>
      <c r="D1071" s="43" t="s">
        <v>526</v>
      </c>
      <c r="E1071" s="43" t="s">
        <v>698</v>
      </c>
      <c r="F1071" s="43" t="s">
        <v>604</v>
      </c>
      <c r="G1071" s="80">
        <f>G1072</f>
        <v>5306.9</v>
      </c>
      <c r="H1071" s="80">
        <f>H1072</f>
        <v>3399.7</v>
      </c>
      <c r="I1071" s="80">
        <f>I1072</f>
        <v>3528.9</v>
      </c>
    </row>
    <row r="1072" spans="1:11" ht="15" customHeight="1">
      <c r="A1072" s="46" t="s">
        <v>642</v>
      </c>
      <c r="B1072" s="43" t="s">
        <v>139</v>
      </c>
      <c r="C1072" s="43" t="s">
        <v>530</v>
      </c>
      <c r="D1072" s="43" t="s">
        <v>526</v>
      </c>
      <c r="E1072" s="43" t="s">
        <v>698</v>
      </c>
      <c r="F1072" s="43" t="s">
        <v>628</v>
      </c>
      <c r="G1072" s="77">
        <v>5306.9</v>
      </c>
      <c r="H1072" s="77">
        <v>3399.7</v>
      </c>
      <c r="I1072" s="77">
        <v>3528.9</v>
      </c>
      <c r="J1072" s="78"/>
      <c r="K1072" s="78"/>
    </row>
    <row r="1073" spans="1:9" ht="15" customHeight="1">
      <c r="A1073" s="46" t="s">
        <v>619</v>
      </c>
      <c r="B1073" s="43" t="s">
        <v>139</v>
      </c>
      <c r="C1073" s="43" t="s">
        <v>530</v>
      </c>
      <c r="D1073" s="43" t="s">
        <v>526</v>
      </c>
      <c r="E1073" s="43" t="s">
        <v>698</v>
      </c>
      <c r="F1073" s="43" t="s">
        <v>620</v>
      </c>
      <c r="G1073" s="80">
        <f>G1074</f>
        <v>605.4</v>
      </c>
      <c r="H1073" s="80">
        <f>H1074</f>
        <v>784.7</v>
      </c>
      <c r="I1073" s="80">
        <f>I1074</f>
        <v>800</v>
      </c>
    </row>
    <row r="1074" spans="1:9" ht="30" customHeight="1">
      <c r="A1074" s="46" t="s">
        <v>622</v>
      </c>
      <c r="B1074" s="43" t="s">
        <v>139</v>
      </c>
      <c r="C1074" s="43" t="s">
        <v>530</v>
      </c>
      <c r="D1074" s="43" t="s">
        <v>526</v>
      </c>
      <c r="E1074" s="43" t="s">
        <v>698</v>
      </c>
      <c r="F1074" s="43" t="s">
        <v>621</v>
      </c>
      <c r="G1074" s="77">
        <v>605.4</v>
      </c>
      <c r="H1074" s="77">
        <v>784.7</v>
      </c>
      <c r="I1074" s="77">
        <v>800</v>
      </c>
    </row>
    <row r="1075" spans="1:9" ht="30" customHeight="1">
      <c r="A1075" s="46" t="s">
        <v>631</v>
      </c>
      <c r="B1075" s="43" t="s">
        <v>139</v>
      </c>
      <c r="C1075" s="43" t="s">
        <v>530</v>
      </c>
      <c r="D1075" s="43" t="s">
        <v>526</v>
      </c>
      <c r="E1075" s="43" t="s">
        <v>698</v>
      </c>
      <c r="F1075" s="43" t="s">
        <v>632</v>
      </c>
      <c r="G1075" s="80">
        <f>G1076</f>
        <v>7.2</v>
      </c>
      <c r="H1075" s="80">
        <f>H1076</f>
        <v>0</v>
      </c>
      <c r="I1075" s="80">
        <f>I1076</f>
        <v>0</v>
      </c>
    </row>
    <row r="1076" spans="1:9" ht="30" customHeight="1">
      <c r="A1076" s="46" t="s">
        <v>652</v>
      </c>
      <c r="B1076" s="43" t="s">
        <v>139</v>
      </c>
      <c r="C1076" s="43" t="s">
        <v>530</v>
      </c>
      <c r="D1076" s="43" t="s">
        <v>526</v>
      </c>
      <c r="E1076" s="43" t="s">
        <v>698</v>
      </c>
      <c r="F1076" s="43" t="s">
        <v>635</v>
      </c>
      <c r="G1076" s="77">
        <v>7.2</v>
      </c>
      <c r="H1076" s="77">
        <v>0</v>
      </c>
      <c r="I1076" s="77">
        <v>0</v>
      </c>
    </row>
    <row r="1077" spans="1:9" ht="15" customHeight="1">
      <c r="A1077" s="46" t="s">
        <v>623</v>
      </c>
      <c r="B1077" s="43" t="s">
        <v>139</v>
      </c>
      <c r="C1077" s="43" t="s">
        <v>530</v>
      </c>
      <c r="D1077" s="43" t="s">
        <v>526</v>
      </c>
      <c r="E1077" s="43" t="s">
        <v>698</v>
      </c>
      <c r="F1077" s="43" t="s">
        <v>625</v>
      </c>
      <c r="G1077" s="77">
        <f>G1078</f>
        <v>2.7</v>
      </c>
      <c r="H1077" s="77">
        <f>H1078</f>
        <v>0.5</v>
      </c>
      <c r="I1077" s="77">
        <f>I1078</f>
        <v>0.5</v>
      </c>
    </row>
    <row r="1078" spans="1:9" ht="15" customHeight="1">
      <c r="A1078" s="46" t="s">
        <v>624</v>
      </c>
      <c r="B1078" s="43" t="s">
        <v>139</v>
      </c>
      <c r="C1078" s="43" t="s">
        <v>530</v>
      </c>
      <c r="D1078" s="43" t="s">
        <v>526</v>
      </c>
      <c r="E1078" s="43" t="s">
        <v>698</v>
      </c>
      <c r="F1078" s="43" t="s">
        <v>626</v>
      </c>
      <c r="G1078" s="77">
        <v>2.7</v>
      </c>
      <c r="H1078" s="77">
        <v>0.5</v>
      </c>
      <c r="I1078" s="77">
        <v>0.5</v>
      </c>
    </row>
    <row r="1079" spans="1:9" ht="15">
      <c r="A1079" s="46" t="s">
        <v>577</v>
      </c>
      <c r="B1079" s="43" t="s">
        <v>139</v>
      </c>
      <c r="C1079" s="43" t="s">
        <v>530</v>
      </c>
      <c r="D1079" s="43" t="s">
        <v>526</v>
      </c>
      <c r="E1079" s="43" t="s">
        <v>694</v>
      </c>
      <c r="F1079" s="43"/>
      <c r="G1079" s="77">
        <f>G1080</f>
        <v>0.4</v>
      </c>
      <c r="H1079" s="77">
        <f aca="true" t="shared" si="184" ref="H1079:I1082">H1080</f>
        <v>0</v>
      </c>
      <c r="I1079" s="77">
        <f t="shared" si="184"/>
        <v>0</v>
      </c>
    </row>
    <row r="1080" spans="1:9" ht="15">
      <c r="A1080" s="46" t="s">
        <v>60</v>
      </c>
      <c r="B1080" s="43" t="s">
        <v>139</v>
      </c>
      <c r="C1080" s="43" t="s">
        <v>530</v>
      </c>
      <c r="D1080" s="43" t="s">
        <v>526</v>
      </c>
      <c r="E1080" s="43" t="s">
        <v>61</v>
      </c>
      <c r="F1080" s="43"/>
      <c r="G1080" s="77">
        <f>G1081</f>
        <v>0.4</v>
      </c>
      <c r="H1080" s="77">
        <f t="shared" si="184"/>
        <v>0</v>
      </c>
      <c r="I1080" s="77">
        <f t="shared" si="184"/>
        <v>0</v>
      </c>
    </row>
    <row r="1081" spans="1:9" ht="15">
      <c r="A1081" s="46" t="s">
        <v>682</v>
      </c>
      <c r="B1081" s="43" t="s">
        <v>139</v>
      </c>
      <c r="C1081" s="43" t="s">
        <v>530</v>
      </c>
      <c r="D1081" s="43" t="s">
        <v>526</v>
      </c>
      <c r="E1081" s="43" t="s">
        <v>62</v>
      </c>
      <c r="F1081" s="43"/>
      <c r="G1081" s="77">
        <f>G1082</f>
        <v>0.4</v>
      </c>
      <c r="H1081" s="77">
        <f t="shared" si="184"/>
        <v>0</v>
      </c>
      <c r="I1081" s="77">
        <f t="shared" si="184"/>
        <v>0</v>
      </c>
    </row>
    <row r="1082" spans="1:9" ht="15">
      <c r="A1082" s="46" t="s">
        <v>623</v>
      </c>
      <c r="B1082" s="43" t="s">
        <v>139</v>
      </c>
      <c r="C1082" s="43" t="s">
        <v>530</v>
      </c>
      <c r="D1082" s="43" t="s">
        <v>526</v>
      </c>
      <c r="E1082" s="43" t="s">
        <v>62</v>
      </c>
      <c r="F1082" s="43" t="s">
        <v>625</v>
      </c>
      <c r="G1082" s="77">
        <f>G1083</f>
        <v>0.4</v>
      </c>
      <c r="H1082" s="77">
        <f t="shared" si="184"/>
        <v>0</v>
      </c>
      <c r="I1082" s="77">
        <f t="shared" si="184"/>
        <v>0</v>
      </c>
    </row>
    <row r="1083" spans="1:9" ht="15">
      <c r="A1083" s="46" t="s">
        <v>624</v>
      </c>
      <c r="B1083" s="43" t="s">
        <v>139</v>
      </c>
      <c r="C1083" s="43" t="s">
        <v>530</v>
      </c>
      <c r="D1083" s="43" t="s">
        <v>526</v>
      </c>
      <c r="E1083" s="43" t="s">
        <v>62</v>
      </c>
      <c r="F1083" s="43" t="s">
        <v>626</v>
      </c>
      <c r="G1083" s="77">
        <v>0.4</v>
      </c>
      <c r="H1083" s="77"/>
      <c r="I1083" s="77"/>
    </row>
    <row r="1084" spans="1:9" ht="30">
      <c r="A1084" s="46" t="s">
        <v>250</v>
      </c>
      <c r="B1084" s="43" t="s">
        <v>139</v>
      </c>
      <c r="C1084" s="43" t="s">
        <v>530</v>
      </c>
      <c r="D1084" s="43" t="s">
        <v>526</v>
      </c>
      <c r="E1084" s="43" t="s">
        <v>4</v>
      </c>
      <c r="F1084" s="43"/>
      <c r="G1084" s="77">
        <f aca="true" t="shared" si="185" ref="G1084:I1085">G1085</f>
        <v>254.89999999999998</v>
      </c>
      <c r="H1084" s="77">
        <f t="shared" si="185"/>
        <v>0</v>
      </c>
      <c r="I1084" s="77">
        <f t="shared" si="185"/>
        <v>0</v>
      </c>
    </row>
    <row r="1085" spans="1:9" ht="30">
      <c r="A1085" s="46" t="s">
        <v>253</v>
      </c>
      <c r="B1085" s="43" t="s">
        <v>139</v>
      </c>
      <c r="C1085" s="43" t="s">
        <v>530</v>
      </c>
      <c r="D1085" s="43" t="s">
        <v>526</v>
      </c>
      <c r="E1085" s="43" t="s">
        <v>7</v>
      </c>
      <c r="F1085" s="43"/>
      <c r="G1085" s="77">
        <f t="shared" si="185"/>
        <v>254.89999999999998</v>
      </c>
      <c r="H1085" s="77">
        <f t="shared" si="185"/>
        <v>0</v>
      </c>
      <c r="I1085" s="77">
        <f t="shared" si="185"/>
        <v>0</v>
      </c>
    </row>
    <row r="1086" spans="1:9" ht="15">
      <c r="A1086" s="46" t="s">
        <v>148</v>
      </c>
      <c r="B1086" s="43" t="s">
        <v>139</v>
      </c>
      <c r="C1086" s="43" t="s">
        <v>530</v>
      </c>
      <c r="D1086" s="43" t="s">
        <v>526</v>
      </c>
      <c r="E1086" s="43" t="s">
        <v>245</v>
      </c>
      <c r="F1086" s="43"/>
      <c r="G1086" s="77">
        <f>G1087+G1090</f>
        <v>254.89999999999998</v>
      </c>
      <c r="H1086" s="77">
        <f>H1087+H1090</f>
        <v>0</v>
      </c>
      <c r="I1086" s="77">
        <f>I1087+I1090</f>
        <v>0</v>
      </c>
    </row>
    <row r="1087" spans="1:9" ht="30">
      <c r="A1087" s="46" t="s">
        <v>266</v>
      </c>
      <c r="B1087" s="43" t="s">
        <v>139</v>
      </c>
      <c r="C1087" s="43" t="s">
        <v>530</v>
      </c>
      <c r="D1087" s="43" t="s">
        <v>526</v>
      </c>
      <c r="E1087" s="43" t="s">
        <v>281</v>
      </c>
      <c r="F1087" s="43"/>
      <c r="G1087" s="77">
        <f aca="true" t="shared" si="186" ref="G1087:I1088">G1088</f>
        <v>242.2</v>
      </c>
      <c r="H1087" s="77">
        <f t="shared" si="186"/>
        <v>0</v>
      </c>
      <c r="I1087" s="77">
        <f t="shared" si="186"/>
        <v>0</v>
      </c>
    </row>
    <row r="1088" spans="1:9" ht="45">
      <c r="A1088" s="46" t="s">
        <v>656</v>
      </c>
      <c r="B1088" s="43" t="s">
        <v>139</v>
      </c>
      <c r="C1088" s="43" t="s">
        <v>530</v>
      </c>
      <c r="D1088" s="43" t="s">
        <v>526</v>
      </c>
      <c r="E1088" s="43" t="s">
        <v>281</v>
      </c>
      <c r="F1088" s="43" t="s">
        <v>604</v>
      </c>
      <c r="G1088" s="77">
        <f t="shared" si="186"/>
        <v>242.2</v>
      </c>
      <c r="H1088" s="77">
        <f t="shared" si="186"/>
        <v>0</v>
      </c>
      <c r="I1088" s="77">
        <f t="shared" si="186"/>
        <v>0</v>
      </c>
    </row>
    <row r="1089" spans="1:9" ht="15">
      <c r="A1089" s="46" t="s">
        <v>642</v>
      </c>
      <c r="B1089" s="43" t="s">
        <v>139</v>
      </c>
      <c r="C1089" s="43" t="s">
        <v>530</v>
      </c>
      <c r="D1089" s="43" t="s">
        <v>526</v>
      </c>
      <c r="E1089" s="43" t="s">
        <v>281</v>
      </c>
      <c r="F1089" s="43" t="s">
        <v>628</v>
      </c>
      <c r="G1089" s="77">
        <v>242.2</v>
      </c>
      <c r="H1089" s="77">
        <v>0</v>
      </c>
      <c r="I1089" s="77">
        <v>0</v>
      </c>
    </row>
    <row r="1090" spans="1:9" ht="30">
      <c r="A1090" s="46" t="s">
        <v>296</v>
      </c>
      <c r="B1090" s="43" t="s">
        <v>139</v>
      </c>
      <c r="C1090" s="43" t="s">
        <v>530</v>
      </c>
      <c r="D1090" s="43" t="s">
        <v>526</v>
      </c>
      <c r="E1090" s="43" t="s">
        <v>282</v>
      </c>
      <c r="F1090" s="43"/>
      <c r="G1090" s="77">
        <f aca="true" t="shared" si="187" ref="G1090:I1091">G1091</f>
        <v>12.7</v>
      </c>
      <c r="H1090" s="77">
        <f t="shared" si="187"/>
        <v>0</v>
      </c>
      <c r="I1090" s="77">
        <f t="shared" si="187"/>
        <v>0</v>
      </c>
    </row>
    <row r="1091" spans="1:9" ht="45">
      <c r="A1091" s="46" t="s">
        <v>656</v>
      </c>
      <c r="B1091" s="43" t="s">
        <v>139</v>
      </c>
      <c r="C1091" s="43" t="s">
        <v>530</v>
      </c>
      <c r="D1091" s="43" t="s">
        <v>526</v>
      </c>
      <c r="E1091" s="43" t="s">
        <v>282</v>
      </c>
      <c r="F1091" s="43" t="s">
        <v>604</v>
      </c>
      <c r="G1091" s="77">
        <f t="shared" si="187"/>
        <v>12.7</v>
      </c>
      <c r="H1091" s="77">
        <f t="shared" si="187"/>
        <v>0</v>
      </c>
      <c r="I1091" s="77">
        <f t="shared" si="187"/>
        <v>0</v>
      </c>
    </row>
    <row r="1092" spans="1:9" ht="15">
      <c r="A1092" s="46" t="s">
        <v>642</v>
      </c>
      <c r="B1092" s="43" t="s">
        <v>139</v>
      </c>
      <c r="C1092" s="43" t="s">
        <v>530</v>
      </c>
      <c r="D1092" s="43" t="s">
        <v>526</v>
      </c>
      <c r="E1092" s="43" t="s">
        <v>282</v>
      </c>
      <c r="F1092" s="43" t="s">
        <v>628</v>
      </c>
      <c r="G1092" s="77">
        <v>12.7</v>
      </c>
      <c r="H1092" s="77">
        <v>0</v>
      </c>
      <c r="I1092" s="77">
        <v>0</v>
      </c>
    </row>
    <row r="1093" spans="1:9" s="56" customFormat="1" ht="15" customHeight="1">
      <c r="A1093" s="116" t="s">
        <v>524</v>
      </c>
      <c r="B1093" s="117"/>
      <c r="C1093" s="117"/>
      <c r="D1093" s="117"/>
      <c r="E1093" s="117"/>
      <c r="F1093" s="117"/>
      <c r="G1093" s="86">
        <f>G12+G564+G572+G603+G689+G920</f>
        <v>1009750</v>
      </c>
      <c r="H1093" s="86">
        <f>H12+H564+H572+H603+H689+H920</f>
        <v>794855.7999999999</v>
      </c>
      <c r="I1093" s="86">
        <f>I12+I564+I572+I603+I689+I920</f>
        <v>822043.1</v>
      </c>
    </row>
    <row r="1094" spans="1:8" s="56" customFormat="1" ht="9.75" customHeight="1">
      <c r="A1094" s="49"/>
      <c r="B1094" s="50"/>
      <c r="C1094" s="50"/>
      <c r="D1094" s="50"/>
      <c r="E1094" s="50"/>
      <c r="F1094" s="50"/>
      <c r="G1094" s="48"/>
      <c r="H1094" s="48"/>
    </row>
    <row r="1095" spans="1:9" s="56" customFormat="1" ht="15.75" customHeight="1">
      <c r="A1095" s="51" t="s">
        <v>289</v>
      </c>
      <c r="B1095" s="52"/>
      <c r="C1095" s="52"/>
      <c r="D1095" s="52"/>
      <c r="E1095" s="53"/>
      <c r="F1095" s="54"/>
      <c r="G1095" s="87"/>
      <c r="H1095" s="88"/>
      <c r="I1095" s="106" t="s">
        <v>440</v>
      </c>
    </row>
    <row r="1096" spans="1:8" s="56" customFormat="1" ht="15">
      <c r="A1096" s="55"/>
      <c r="B1096" s="54"/>
      <c r="C1096" s="54"/>
      <c r="D1096" s="54"/>
      <c r="G1096" s="89"/>
      <c r="H1096" s="89"/>
    </row>
    <row r="1097" spans="5:8" ht="15">
      <c r="E1097" s="48"/>
      <c r="F1097" s="48"/>
      <c r="G1097" s="89"/>
      <c r="H1097" s="89"/>
    </row>
    <row r="1098" spans="5:8" ht="15">
      <c r="E1098" s="48"/>
      <c r="F1098" s="48"/>
      <c r="G1098" s="56"/>
      <c r="H1098" s="56"/>
    </row>
    <row r="1099" spans="5:8" ht="15">
      <c r="E1099" s="48"/>
      <c r="F1099" s="48"/>
      <c r="G1099" s="56"/>
      <c r="H1099" s="56"/>
    </row>
  </sheetData>
  <sheetProtection formatCells="0" selectLockedCells="1"/>
  <autoFilter ref="A9:L1093"/>
  <mergeCells count="12">
    <mergeCell ref="A1093:F1093"/>
    <mergeCell ref="F9:F10"/>
    <mergeCell ref="E9:E10"/>
    <mergeCell ref="C9:C10"/>
    <mergeCell ref="A9:A10"/>
    <mergeCell ref="B9:B10"/>
    <mergeCell ref="G4:I4"/>
    <mergeCell ref="D9:D10"/>
    <mergeCell ref="G9:G10"/>
    <mergeCell ref="A6:I6"/>
    <mergeCell ref="H9:H10"/>
    <mergeCell ref="I9:I10"/>
  </mergeCells>
  <printOptions gridLines="1" horizontalCentered="1"/>
  <pageMargins left="1.062992125984252" right="0.37" top="0.5118110236220472" bottom="0.5118110236220472" header="0.16" footer="0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5"/>
  <sheetViews>
    <sheetView view="pageBreakPreview" zoomScale="85" zoomScaleSheetLayoutView="85" workbookViewId="0" topLeftCell="A1">
      <pane ySplit="9" topLeftCell="A1036" activePane="bottomLeft" state="frozen"/>
      <selection pane="topLeft" activeCell="A1" sqref="A1"/>
      <selection pane="bottomLeft" activeCell="F2" sqref="F2:H2"/>
    </sheetView>
  </sheetViews>
  <sheetFormatPr defaultColWidth="9.00390625" defaultRowHeight="12.75"/>
  <cols>
    <col min="1" max="1" width="83.375" style="22" customWidth="1"/>
    <col min="2" max="2" width="7.125" style="22" customWidth="1"/>
    <col min="3" max="3" width="7.75390625" style="22" customWidth="1"/>
    <col min="4" max="4" width="15.375" style="22" customWidth="1"/>
    <col min="5" max="5" width="9.125" style="22" customWidth="1"/>
    <col min="6" max="6" width="11.375" style="22" customWidth="1"/>
    <col min="7" max="7" width="11.125" style="22" customWidth="1"/>
    <col min="8" max="8" width="11.00390625" style="22" customWidth="1"/>
    <col min="9" max="16384" width="9.125" style="22" customWidth="1"/>
  </cols>
  <sheetData>
    <row r="1" spans="1:8" ht="15">
      <c r="A1" s="3"/>
      <c r="F1" s="23"/>
      <c r="G1" s="23"/>
      <c r="H1" s="23" t="s">
        <v>736</v>
      </c>
    </row>
    <row r="2" spans="1:8" ht="15">
      <c r="A2" s="3"/>
      <c r="F2" s="119" t="s">
        <v>563</v>
      </c>
      <c r="G2" s="119"/>
      <c r="H2" s="119"/>
    </row>
    <row r="3" spans="1:8" ht="15">
      <c r="A3" s="3"/>
      <c r="C3" s="24"/>
      <c r="F3" s="119" t="s">
        <v>574</v>
      </c>
      <c r="G3" s="119"/>
      <c r="H3" s="119"/>
    </row>
    <row r="4" spans="1:8" ht="15">
      <c r="A4" s="25"/>
      <c r="F4" s="120" t="str">
        <f>'Ведомственная структура'!G4</f>
        <v>от 13.12.2017 г. № 23/147</v>
      </c>
      <c r="G4" s="121"/>
      <c r="H4" s="121"/>
    </row>
    <row r="5" spans="1:8" ht="14.25">
      <c r="A5" s="122" t="s">
        <v>670</v>
      </c>
      <c r="B5" s="122"/>
      <c r="C5" s="122"/>
      <c r="D5" s="122"/>
      <c r="E5" s="122"/>
      <c r="F5" s="122"/>
      <c r="G5" s="122"/>
      <c r="H5" s="122"/>
    </row>
    <row r="6" spans="1:8" ht="33.75" customHeight="1">
      <c r="A6" s="118" t="s">
        <v>260</v>
      </c>
      <c r="B6" s="118"/>
      <c r="C6" s="118"/>
      <c r="D6" s="118"/>
      <c r="E6" s="118"/>
      <c r="F6" s="118"/>
      <c r="G6" s="118"/>
      <c r="H6" s="118"/>
    </row>
    <row r="7" spans="1:5" ht="15">
      <c r="A7" s="111" t="s">
        <v>734</v>
      </c>
      <c r="B7" s="26"/>
      <c r="C7" s="26"/>
      <c r="D7" s="26"/>
      <c r="E7" s="26"/>
    </row>
    <row r="8" spans="1:8" ht="45">
      <c r="A8" s="27" t="s">
        <v>539</v>
      </c>
      <c r="B8" s="11" t="s">
        <v>512</v>
      </c>
      <c r="C8" s="11" t="s">
        <v>513</v>
      </c>
      <c r="D8" s="11" t="s">
        <v>514</v>
      </c>
      <c r="E8" s="11" t="s">
        <v>515</v>
      </c>
      <c r="F8" s="28" t="s">
        <v>175</v>
      </c>
      <c r="G8" s="28" t="s">
        <v>176</v>
      </c>
      <c r="H8" s="28" t="s">
        <v>177</v>
      </c>
    </row>
    <row r="9" spans="1:8" ht="15">
      <c r="A9" s="27">
        <v>1</v>
      </c>
      <c r="B9" s="11" t="s">
        <v>551</v>
      </c>
      <c r="C9" s="11" t="s">
        <v>552</v>
      </c>
      <c r="D9" s="11" t="s">
        <v>553</v>
      </c>
      <c r="E9" s="11" t="s">
        <v>554</v>
      </c>
      <c r="F9" s="11" t="s">
        <v>391</v>
      </c>
      <c r="G9" s="11" t="s">
        <v>173</v>
      </c>
      <c r="H9" s="11" t="s">
        <v>174</v>
      </c>
    </row>
    <row r="10" spans="1:8" ht="14.25">
      <c r="A10" s="7" t="s">
        <v>516</v>
      </c>
      <c r="B10" s="8" t="s">
        <v>525</v>
      </c>
      <c r="C10" s="8"/>
      <c r="D10" s="8"/>
      <c r="E10" s="8"/>
      <c r="F10" s="9">
        <f>SUM(F27+F56+F169+F216+F221+F227+F11+F163)</f>
        <v>82940.9</v>
      </c>
      <c r="G10" s="9">
        <f>SUM(G27+G56+G169+G216+G221+G227+G11+G163)</f>
        <v>54260</v>
      </c>
      <c r="H10" s="9">
        <f>SUM(H27+H56+H169+H216+H221+H227+H11+H163)</f>
        <v>55556.4</v>
      </c>
    </row>
    <row r="11" spans="1:8" ht="30">
      <c r="A11" s="1" t="s">
        <v>441</v>
      </c>
      <c r="B11" s="11" t="s">
        <v>525</v>
      </c>
      <c r="C11" s="11" t="s">
        <v>538</v>
      </c>
      <c r="D11" s="11"/>
      <c r="E11" s="11"/>
      <c r="F11" s="12">
        <f>SUM(F17+F12+F22)</f>
        <v>1617.4</v>
      </c>
      <c r="G11" s="12">
        <f>SUM(G17)</f>
        <v>1054</v>
      </c>
      <c r="H11" s="12">
        <f>SUM(H17)</f>
        <v>1094.1</v>
      </c>
    </row>
    <row r="12" spans="1:8" ht="15">
      <c r="A12" s="94" t="s">
        <v>581</v>
      </c>
      <c r="B12" s="43" t="s">
        <v>525</v>
      </c>
      <c r="C12" s="43" t="s">
        <v>538</v>
      </c>
      <c r="D12" s="44" t="s">
        <v>704</v>
      </c>
      <c r="E12" s="44"/>
      <c r="F12" s="12">
        <f>F13</f>
        <v>18.9</v>
      </c>
      <c r="G12" s="12"/>
      <c r="H12" s="12"/>
    </row>
    <row r="13" spans="1:8" ht="15">
      <c r="A13" s="46" t="s">
        <v>277</v>
      </c>
      <c r="B13" s="43" t="s">
        <v>525</v>
      </c>
      <c r="C13" s="43" t="s">
        <v>538</v>
      </c>
      <c r="D13" s="44" t="s">
        <v>278</v>
      </c>
      <c r="E13" s="44"/>
      <c r="F13" s="12">
        <f>F14</f>
        <v>18.9</v>
      </c>
      <c r="G13" s="12"/>
      <c r="H13" s="12"/>
    </row>
    <row r="14" spans="1:8" ht="30">
      <c r="A14" s="46" t="s">
        <v>340</v>
      </c>
      <c r="B14" s="43" t="s">
        <v>525</v>
      </c>
      <c r="C14" s="43" t="s">
        <v>538</v>
      </c>
      <c r="D14" s="44" t="s">
        <v>344</v>
      </c>
      <c r="E14" s="44"/>
      <c r="F14" s="12">
        <f>F15</f>
        <v>18.9</v>
      </c>
      <c r="G14" s="12"/>
      <c r="H14" s="12"/>
    </row>
    <row r="15" spans="1:8" ht="45">
      <c r="A15" s="46" t="s">
        <v>656</v>
      </c>
      <c r="B15" s="43" t="s">
        <v>525</v>
      </c>
      <c r="C15" s="43" t="s">
        <v>538</v>
      </c>
      <c r="D15" s="44" t="s">
        <v>344</v>
      </c>
      <c r="E15" s="44" t="s">
        <v>604</v>
      </c>
      <c r="F15" s="12">
        <f>F16</f>
        <v>18.9</v>
      </c>
      <c r="G15" s="12"/>
      <c r="H15" s="12"/>
    </row>
    <row r="16" spans="1:8" ht="15">
      <c r="A16" s="46" t="s">
        <v>618</v>
      </c>
      <c r="B16" s="43" t="s">
        <v>525</v>
      </c>
      <c r="C16" s="43" t="s">
        <v>538</v>
      </c>
      <c r="D16" s="44" t="s">
        <v>344</v>
      </c>
      <c r="E16" s="44" t="s">
        <v>617</v>
      </c>
      <c r="F16" s="12">
        <f>'Ведомственная структура'!G19</f>
        <v>18.9</v>
      </c>
      <c r="G16" s="12"/>
      <c r="H16" s="12"/>
    </row>
    <row r="17" spans="1:8" ht="15">
      <c r="A17" s="1" t="s">
        <v>517</v>
      </c>
      <c r="B17" s="11" t="s">
        <v>525</v>
      </c>
      <c r="C17" s="11" t="s">
        <v>538</v>
      </c>
      <c r="D17" s="11" t="s">
        <v>683</v>
      </c>
      <c r="E17" s="11"/>
      <c r="F17" s="12">
        <f aca="true" t="shared" si="0" ref="F17:H20">SUM(F18)</f>
        <v>1548.5</v>
      </c>
      <c r="G17" s="12">
        <f t="shared" si="0"/>
        <v>1054</v>
      </c>
      <c r="H17" s="12">
        <f t="shared" si="0"/>
        <v>1094.1</v>
      </c>
    </row>
    <row r="18" spans="1:8" ht="15">
      <c r="A18" s="1" t="s">
        <v>589</v>
      </c>
      <c r="B18" s="11" t="s">
        <v>525</v>
      </c>
      <c r="C18" s="11" t="s">
        <v>538</v>
      </c>
      <c r="D18" s="11" t="s">
        <v>684</v>
      </c>
      <c r="E18" s="11"/>
      <c r="F18" s="12">
        <f t="shared" si="0"/>
        <v>1548.5</v>
      </c>
      <c r="G18" s="12">
        <f t="shared" si="0"/>
        <v>1054</v>
      </c>
      <c r="H18" s="12">
        <f t="shared" si="0"/>
        <v>1094.1</v>
      </c>
    </row>
    <row r="19" spans="1:8" ht="15">
      <c r="A19" s="1" t="s">
        <v>442</v>
      </c>
      <c r="B19" s="11" t="s">
        <v>525</v>
      </c>
      <c r="C19" s="11" t="s">
        <v>538</v>
      </c>
      <c r="D19" s="6" t="s">
        <v>443</v>
      </c>
      <c r="E19" s="11"/>
      <c r="F19" s="12">
        <f t="shared" si="0"/>
        <v>1548.5</v>
      </c>
      <c r="G19" s="12">
        <f t="shared" si="0"/>
        <v>1054</v>
      </c>
      <c r="H19" s="12">
        <f t="shared" si="0"/>
        <v>1094.1</v>
      </c>
    </row>
    <row r="20" spans="1:8" ht="45">
      <c r="A20" s="1" t="s">
        <v>656</v>
      </c>
      <c r="B20" s="11" t="s">
        <v>525</v>
      </c>
      <c r="C20" s="11" t="s">
        <v>538</v>
      </c>
      <c r="D20" s="6" t="s">
        <v>443</v>
      </c>
      <c r="E20" s="11" t="s">
        <v>604</v>
      </c>
      <c r="F20" s="12">
        <f t="shared" si="0"/>
        <v>1548.5</v>
      </c>
      <c r="G20" s="12">
        <f t="shared" si="0"/>
        <v>1054</v>
      </c>
      <c r="H20" s="12">
        <f t="shared" si="0"/>
        <v>1094.1</v>
      </c>
    </row>
    <row r="21" spans="1:8" ht="15">
      <c r="A21" s="1" t="s">
        <v>618</v>
      </c>
      <c r="B21" s="11" t="s">
        <v>525</v>
      </c>
      <c r="C21" s="11" t="s">
        <v>538</v>
      </c>
      <c r="D21" s="6" t="s">
        <v>443</v>
      </c>
      <c r="E21" s="11" t="s">
        <v>617</v>
      </c>
      <c r="F21" s="12">
        <f>SUM('Ведомственная структура'!G24)</f>
        <v>1548.5</v>
      </c>
      <c r="G21" s="12">
        <f>SUM('Ведомственная структура'!H24)</f>
        <v>1054</v>
      </c>
      <c r="H21" s="12">
        <f>SUM('Ведомственная структура'!I24)</f>
        <v>1094.1</v>
      </c>
    </row>
    <row r="22" spans="1:8" ht="30">
      <c r="A22" s="76" t="s">
        <v>178</v>
      </c>
      <c r="B22" s="43" t="s">
        <v>525</v>
      </c>
      <c r="C22" s="43" t="s">
        <v>538</v>
      </c>
      <c r="D22" s="43" t="s">
        <v>717</v>
      </c>
      <c r="E22" s="43"/>
      <c r="F22" s="12">
        <f>F23</f>
        <v>50</v>
      </c>
      <c r="G22" s="12"/>
      <c r="H22" s="12"/>
    </row>
    <row r="23" spans="1:8" ht="45">
      <c r="A23" s="76" t="s">
        <v>477</v>
      </c>
      <c r="B23" s="43" t="s">
        <v>525</v>
      </c>
      <c r="C23" s="43" t="s">
        <v>538</v>
      </c>
      <c r="D23" s="43" t="s">
        <v>716</v>
      </c>
      <c r="E23" s="43"/>
      <c r="F23" s="12">
        <f>F24</f>
        <v>50</v>
      </c>
      <c r="G23" s="12"/>
      <c r="H23" s="12"/>
    </row>
    <row r="24" spans="1:8" ht="15">
      <c r="A24" s="76" t="s">
        <v>76</v>
      </c>
      <c r="B24" s="43" t="s">
        <v>525</v>
      </c>
      <c r="C24" s="43" t="s">
        <v>538</v>
      </c>
      <c r="D24" s="43" t="s">
        <v>478</v>
      </c>
      <c r="E24" s="43"/>
      <c r="F24" s="12">
        <f>F25</f>
        <v>50</v>
      </c>
      <c r="G24" s="12"/>
      <c r="H24" s="12"/>
    </row>
    <row r="25" spans="1:8" ht="45">
      <c r="A25" s="46" t="s">
        <v>656</v>
      </c>
      <c r="B25" s="43" t="s">
        <v>525</v>
      </c>
      <c r="C25" s="43" t="s">
        <v>538</v>
      </c>
      <c r="D25" s="43" t="s">
        <v>478</v>
      </c>
      <c r="E25" s="43" t="s">
        <v>604</v>
      </c>
      <c r="F25" s="12">
        <f>F26</f>
        <v>50</v>
      </c>
      <c r="G25" s="12"/>
      <c r="H25" s="12"/>
    </row>
    <row r="26" spans="1:8" ht="15">
      <c r="A26" s="46" t="s">
        <v>618</v>
      </c>
      <c r="B26" s="43" t="s">
        <v>525</v>
      </c>
      <c r="C26" s="43" t="s">
        <v>538</v>
      </c>
      <c r="D26" s="43" t="s">
        <v>478</v>
      </c>
      <c r="E26" s="43" t="s">
        <v>617</v>
      </c>
      <c r="F26" s="12">
        <f>'Ведомственная структура'!G29</f>
        <v>50</v>
      </c>
      <c r="G26" s="12"/>
      <c r="H26" s="12"/>
    </row>
    <row r="27" spans="1:8" ht="30">
      <c r="A27" s="1" t="s">
        <v>533</v>
      </c>
      <c r="B27" s="11" t="s">
        <v>525</v>
      </c>
      <c r="C27" s="11" t="s">
        <v>529</v>
      </c>
      <c r="D27" s="11"/>
      <c r="E27" s="11"/>
      <c r="F27" s="12">
        <f>SUM(F33+F43+F28)</f>
        <v>3443.3</v>
      </c>
      <c r="G27" s="12">
        <f>SUM(G33+G43+G28)</f>
        <v>2595.6</v>
      </c>
      <c r="H27" s="12">
        <f>SUM(H33+H43+H28)</f>
        <v>2667.9</v>
      </c>
    </row>
    <row r="28" spans="1:8" ht="15">
      <c r="A28" s="76" t="s">
        <v>581</v>
      </c>
      <c r="B28" s="44" t="s">
        <v>525</v>
      </c>
      <c r="C28" s="44" t="s">
        <v>529</v>
      </c>
      <c r="D28" s="44" t="s">
        <v>704</v>
      </c>
      <c r="E28" s="44"/>
      <c r="F28" s="12">
        <f aca="true" t="shared" si="1" ref="F28:H31">F29</f>
        <v>50.3</v>
      </c>
      <c r="G28" s="12">
        <f t="shared" si="1"/>
        <v>0</v>
      </c>
      <c r="H28" s="12">
        <f t="shared" si="1"/>
        <v>0</v>
      </c>
    </row>
    <row r="29" spans="1:8" ht="15">
      <c r="A29" s="76" t="s">
        <v>277</v>
      </c>
      <c r="B29" s="44" t="s">
        <v>525</v>
      </c>
      <c r="C29" s="44" t="s">
        <v>529</v>
      </c>
      <c r="D29" s="44" t="s">
        <v>278</v>
      </c>
      <c r="E29" s="44"/>
      <c r="F29" s="12">
        <f t="shared" si="1"/>
        <v>50.3</v>
      </c>
      <c r="G29" s="12">
        <f t="shared" si="1"/>
        <v>0</v>
      </c>
      <c r="H29" s="12">
        <f t="shared" si="1"/>
        <v>0</v>
      </c>
    </row>
    <row r="30" spans="1:8" ht="30">
      <c r="A30" s="76" t="s">
        <v>340</v>
      </c>
      <c r="B30" s="44" t="s">
        <v>525</v>
      </c>
      <c r="C30" s="44" t="s">
        <v>529</v>
      </c>
      <c r="D30" s="43" t="s">
        <v>344</v>
      </c>
      <c r="E30" s="44"/>
      <c r="F30" s="12">
        <f t="shared" si="1"/>
        <v>50.3</v>
      </c>
      <c r="G30" s="12">
        <f t="shared" si="1"/>
        <v>0</v>
      </c>
      <c r="H30" s="12">
        <f t="shared" si="1"/>
        <v>0</v>
      </c>
    </row>
    <row r="31" spans="1:8" ht="15">
      <c r="A31" s="76" t="s">
        <v>639</v>
      </c>
      <c r="B31" s="44" t="s">
        <v>525</v>
      </c>
      <c r="C31" s="44" t="s">
        <v>529</v>
      </c>
      <c r="D31" s="43" t="s">
        <v>344</v>
      </c>
      <c r="E31" s="43" t="s">
        <v>604</v>
      </c>
      <c r="F31" s="12">
        <f t="shared" si="1"/>
        <v>50.3</v>
      </c>
      <c r="G31" s="12">
        <f t="shared" si="1"/>
        <v>0</v>
      </c>
      <c r="H31" s="12">
        <f t="shared" si="1"/>
        <v>0</v>
      </c>
    </row>
    <row r="32" spans="1:8" ht="15">
      <c r="A32" s="46" t="s">
        <v>549</v>
      </c>
      <c r="B32" s="44" t="s">
        <v>525</v>
      </c>
      <c r="C32" s="44" t="s">
        <v>529</v>
      </c>
      <c r="D32" s="43" t="s">
        <v>344</v>
      </c>
      <c r="E32" s="43" t="s">
        <v>617</v>
      </c>
      <c r="F32" s="12">
        <f>'Ведомственная структура'!G579</f>
        <v>50.3</v>
      </c>
      <c r="G32" s="12">
        <f>'Ведомственная структура'!H579</f>
        <v>0</v>
      </c>
      <c r="H32" s="12">
        <f>'Ведомственная структура'!I579</f>
        <v>0</v>
      </c>
    </row>
    <row r="33" spans="1:8" ht="15.75" customHeight="1">
      <c r="A33" s="1" t="s">
        <v>517</v>
      </c>
      <c r="B33" s="11" t="s">
        <v>525</v>
      </c>
      <c r="C33" s="11" t="s">
        <v>529</v>
      </c>
      <c r="D33" s="11" t="s">
        <v>683</v>
      </c>
      <c r="E33" s="11"/>
      <c r="F33" s="12">
        <f>SUM(F34)</f>
        <v>3239.5</v>
      </c>
      <c r="G33" s="12">
        <f>SUM(G34)</f>
        <v>2436.6</v>
      </c>
      <c r="H33" s="12">
        <f>SUM(H34)</f>
        <v>2503.9</v>
      </c>
    </row>
    <row r="34" spans="1:8" ht="15">
      <c r="A34" s="1" t="s">
        <v>584</v>
      </c>
      <c r="B34" s="11" t="s">
        <v>525</v>
      </c>
      <c r="C34" s="11" t="s">
        <v>529</v>
      </c>
      <c r="D34" s="11" t="s">
        <v>709</v>
      </c>
      <c r="E34" s="11"/>
      <c r="F34" s="12">
        <f aca="true" t="shared" si="2" ref="F34:H35">SUM(F35)</f>
        <v>3239.5</v>
      </c>
      <c r="G34" s="12">
        <f t="shared" si="2"/>
        <v>2436.6</v>
      </c>
      <c r="H34" s="12">
        <f t="shared" si="2"/>
        <v>2503.9</v>
      </c>
    </row>
    <row r="35" spans="1:8" ht="15">
      <c r="A35" s="1" t="s">
        <v>588</v>
      </c>
      <c r="B35" s="11" t="s">
        <v>525</v>
      </c>
      <c r="C35" s="11" t="s">
        <v>529</v>
      </c>
      <c r="D35" s="11" t="s">
        <v>710</v>
      </c>
      <c r="E35" s="11"/>
      <c r="F35" s="12">
        <f t="shared" si="2"/>
        <v>3239.5</v>
      </c>
      <c r="G35" s="12">
        <f t="shared" si="2"/>
        <v>2436.6</v>
      </c>
      <c r="H35" s="12">
        <f t="shared" si="2"/>
        <v>2503.9</v>
      </c>
    </row>
    <row r="36" spans="1:8" ht="30">
      <c r="A36" s="1" t="s">
        <v>408</v>
      </c>
      <c r="B36" s="11" t="s">
        <v>525</v>
      </c>
      <c r="C36" s="11" t="s">
        <v>529</v>
      </c>
      <c r="D36" s="11" t="s">
        <v>409</v>
      </c>
      <c r="E36" s="11"/>
      <c r="F36" s="12">
        <f>SUM(F37+F39+F41)</f>
        <v>3239.5</v>
      </c>
      <c r="G36" s="12">
        <f>SUM(G37+G39+G41)</f>
        <v>2436.6</v>
      </c>
      <c r="H36" s="12">
        <f>SUM(H37+H39+H41)</f>
        <v>2503.9</v>
      </c>
    </row>
    <row r="37" spans="1:8" ht="45">
      <c r="A37" s="1" t="s">
        <v>643</v>
      </c>
      <c r="B37" s="11" t="s">
        <v>525</v>
      </c>
      <c r="C37" s="11" t="s">
        <v>529</v>
      </c>
      <c r="D37" s="11" t="s">
        <v>409</v>
      </c>
      <c r="E37" s="11" t="s">
        <v>604</v>
      </c>
      <c r="F37" s="12">
        <f>SUM(F38)</f>
        <v>2949.7</v>
      </c>
      <c r="G37" s="12">
        <f>SUM(G38)</f>
        <v>1771.1</v>
      </c>
      <c r="H37" s="12">
        <f>SUM(H38)</f>
        <v>1838.4</v>
      </c>
    </row>
    <row r="38" spans="1:8" ht="15">
      <c r="A38" s="1" t="s">
        <v>644</v>
      </c>
      <c r="B38" s="11" t="s">
        <v>525</v>
      </c>
      <c r="C38" s="11" t="s">
        <v>529</v>
      </c>
      <c r="D38" s="11" t="s">
        <v>409</v>
      </c>
      <c r="E38" s="11" t="s">
        <v>617</v>
      </c>
      <c r="F38" s="12">
        <f>'Ведомственная структура'!G585</f>
        <v>2949.7</v>
      </c>
      <c r="G38" s="12">
        <f>'Ведомственная структура'!H585</f>
        <v>1771.1</v>
      </c>
      <c r="H38" s="12">
        <f>'Ведомственная структура'!I585</f>
        <v>1838.4</v>
      </c>
    </row>
    <row r="39" spans="1:8" ht="15">
      <c r="A39" s="1" t="s">
        <v>645</v>
      </c>
      <c r="B39" s="11" t="s">
        <v>525</v>
      </c>
      <c r="C39" s="11" t="s">
        <v>529</v>
      </c>
      <c r="D39" s="11" t="s">
        <v>409</v>
      </c>
      <c r="E39" s="11" t="s">
        <v>620</v>
      </c>
      <c r="F39" s="12">
        <f>SUM(F40)</f>
        <v>289.5</v>
      </c>
      <c r="G39" s="12">
        <f>SUM(G40)</f>
        <v>665</v>
      </c>
      <c r="H39" s="12">
        <f>SUM(H40)</f>
        <v>665</v>
      </c>
    </row>
    <row r="40" spans="1:8" ht="30">
      <c r="A40" s="1" t="s">
        <v>646</v>
      </c>
      <c r="B40" s="11" t="s">
        <v>525</v>
      </c>
      <c r="C40" s="11" t="s">
        <v>529</v>
      </c>
      <c r="D40" s="11" t="s">
        <v>409</v>
      </c>
      <c r="E40" s="11" t="s">
        <v>621</v>
      </c>
      <c r="F40" s="12">
        <f>'Ведомственная структура'!G587</f>
        <v>289.5</v>
      </c>
      <c r="G40" s="12">
        <f>'Ведомственная структура'!H587</f>
        <v>665</v>
      </c>
      <c r="H40" s="12">
        <f>'Ведомственная структура'!I587</f>
        <v>665</v>
      </c>
    </row>
    <row r="41" spans="1:8" ht="15">
      <c r="A41" s="1" t="s">
        <v>623</v>
      </c>
      <c r="B41" s="11" t="s">
        <v>525</v>
      </c>
      <c r="C41" s="11" t="s">
        <v>529</v>
      </c>
      <c r="D41" s="11" t="s">
        <v>409</v>
      </c>
      <c r="E41" s="11" t="s">
        <v>625</v>
      </c>
      <c r="F41" s="12">
        <f>F42</f>
        <v>0.3</v>
      </c>
      <c r="G41" s="12">
        <f>G42</f>
        <v>0.5</v>
      </c>
      <c r="H41" s="12">
        <f>H42</f>
        <v>0.5</v>
      </c>
    </row>
    <row r="42" spans="1:8" ht="15">
      <c r="A42" s="1" t="s">
        <v>624</v>
      </c>
      <c r="B42" s="11" t="s">
        <v>525</v>
      </c>
      <c r="C42" s="11" t="s">
        <v>529</v>
      </c>
      <c r="D42" s="11" t="s">
        <v>409</v>
      </c>
      <c r="E42" s="11" t="s">
        <v>626</v>
      </c>
      <c r="F42" s="12">
        <f>'Ведомственная структура'!G589</f>
        <v>0.3</v>
      </c>
      <c r="G42" s="12">
        <f>'Ведомственная структура'!H589</f>
        <v>0.5</v>
      </c>
      <c r="H42" s="12">
        <f>'Ведомственная структура'!I589</f>
        <v>0.5</v>
      </c>
    </row>
    <row r="43" spans="1:8" ht="15">
      <c r="A43" s="2" t="s">
        <v>207</v>
      </c>
      <c r="B43" s="11" t="s">
        <v>525</v>
      </c>
      <c r="C43" s="11" t="s">
        <v>529</v>
      </c>
      <c r="D43" s="11" t="s">
        <v>495</v>
      </c>
      <c r="E43" s="8"/>
      <c r="F43" s="12">
        <f>SUM(F44+F48+F52)</f>
        <v>153.5</v>
      </c>
      <c r="G43" s="12">
        <f>SUM(G44+G48+G52)</f>
        <v>159</v>
      </c>
      <c r="H43" s="12">
        <f>SUM(H44+H48+H52)</f>
        <v>164</v>
      </c>
    </row>
    <row r="44" spans="1:8" ht="30">
      <c r="A44" s="29" t="s">
        <v>487</v>
      </c>
      <c r="B44" s="11" t="s">
        <v>525</v>
      </c>
      <c r="C44" s="11" t="s">
        <v>529</v>
      </c>
      <c r="D44" s="11" t="s">
        <v>498</v>
      </c>
      <c r="E44" s="11"/>
      <c r="F44" s="12">
        <f aca="true" t="shared" si="3" ref="F44:H46">SUM(F45)</f>
        <v>51.5</v>
      </c>
      <c r="G44" s="12">
        <f t="shared" si="3"/>
        <v>56</v>
      </c>
      <c r="H44" s="12">
        <f t="shared" si="3"/>
        <v>60</v>
      </c>
    </row>
    <row r="45" spans="1:8" ht="15">
      <c r="A45" s="1" t="s">
        <v>76</v>
      </c>
      <c r="B45" s="11" t="s">
        <v>525</v>
      </c>
      <c r="C45" s="11" t="s">
        <v>529</v>
      </c>
      <c r="D45" s="11" t="s">
        <v>499</v>
      </c>
      <c r="E45" s="11"/>
      <c r="F45" s="12">
        <f t="shared" si="3"/>
        <v>51.5</v>
      </c>
      <c r="G45" s="12">
        <f t="shared" si="3"/>
        <v>56</v>
      </c>
      <c r="H45" s="12">
        <f t="shared" si="3"/>
        <v>60</v>
      </c>
    </row>
    <row r="46" spans="1:8" ht="15">
      <c r="A46" s="1" t="s">
        <v>619</v>
      </c>
      <c r="B46" s="11" t="s">
        <v>525</v>
      </c>
      <c r="C46" s="11" t="s">
        <v>529</v>
      </c>
      <c r="D46" s="11" t="s">
        <v>499</v>
      </c>
      <c r="E46" s="11" t="s">
        <v>620</v>
      </c>
      <c r="F46" s="12">
        <f t="shared" si="3"/>
        <v>51.5</v>
      </c>
      <c r="G46" s="12">
        <f t="shared" si="3"/>
        <v>56</v>
      </c>
      <c r="H46" s="12">
        <f t="shared" si="3"/>
        <v>60</v>
      </c>
    </row>
    <row r="47" spans="1:8" ht="30">
      <c r="A47" s="1" t="s">
        <v>622</v>
      </c>
      <c r="B47" s="11" t="s">
        <v>525</v>
      </c>
      <c r="C47" s="11" t="s">
        <v>529</v>
      </c>
      <c r="D47" s="11" t="s">
        <v>499</v>
      </c>
      <c r="E47" s="11" t="s">
        <v>621</v>
      </c>
      <c r="F47" s="12">
        <f>'Ведомственная структура'!G594</f>
        <v>51.5</v>
      </c>
      <c r="G47" s="12">
        <f>'Ведомственная структура'!H594</f>
        <v>56</v>
      </c>
      <c r="H47" s="12">
        <f>'Ведомственная структура'!I594</f>
        <v>60</v>
      </c>
    </row>
    <row r="48" spans="1:8" ht="15">
      <c r="A48" s="29" t="s">
        <v>494</v>
      </c>
      <c r="B48" s="11" t="s">
        <v>525</v>
      </c>
      <c r="C48" s="11" t="s">
        <v>529</v>
      </c>
      <c r="D48" s="11" t="s">
        <v>503</v>
      </c>
      <c r="E48" s="11"/>
      <c r="F48" s="12">
        <f aca="true" t="shared" si="4" ref="F48:H50">SUM(F49)</f>
        <v>5</v>
      </c>
      <c r="G48" s="12">
        <f t="shared" si="4"/>
        <v>5</v>
      </c>
      <c r="H48" s="12">
        <f t="shared" si="4"/>
        <v>5</v>
      </c>
    </row>
    <row r="49" spans="1:8" ht="15">
      <c r="A49" s="1" t="s">
        <v>76</v>
      </c>
      <c r="B49" s="11" t="s">
        <v>525</v>
      </c>
      <c r="C49" s="11" t="s">
        <v>529</v>
      </c>
      <c r="D49" s="11" t="s">
        <v>504</v>
      </c>
      <c r="E49" s="11"/>
      <c r="F49" s="12">
        <f t="shared" si="4"/>
        <v>5</v>
      </c>
      <c r="G49" s="12">
        <f t="shared" si="4"/>
        <v>5</v>
      </c>
      <c r="H49" s="12">
        <f t="shared" si="4"/>
        <v>5</v>
      </c>
    </row>
    <row r="50" spans="1:8" ht="15">
      <c r="A50" s="1" t="s">
        <v>619</v>
      </c>
      <c r="B50" s="11" t="s">
        <v>525</v>
      </c>
      <c r="C50" s="11" t="s">
        <v>529</v>
      </c>
      <c r="D50" s="11" t="s">
        <v>504</v>
      </c>
      <c r="E50" s="11" t="s">
        <v>620</v>
      </c>
      <c r="F50" s="12">
        <f t="shared" si="4"/>
        <v>5</v>
      </c>
      <c r="G50" s="12">
        <f t="shared" si="4"/>
        <v>5</v>
      </c>
      <c r="H50" s="12">
        <f t="shared" si="4"/>
        <v>5</v>
      </c>
    </row>
    <row r="51" spans="1:8" ht="30">
      <c r="A51" s="1" t="s">
        <v>622</v>
      </c>
      <c r="B51" s="11" t="s">
        <v>525</v>
      </c>
      <c r="C51" s="11" t="s">
        <v>529</v>
      </c>
      <c r="D51" s="11" t="s">
        <v>504</v>
      </c>
      <c r="E51" s="11" t="s">
        <v>621</v>
      </c>
      <c r="F51" s="12">
        <f>'Ведомственная структура'!G598</f>
        <v>5</v>
      </c>
      <c r="G51" s="12">
        <f>'Ведомственная структура'!H598</f>
        <v>5</v>
      </c>
      <c r="H51" s="12">
        <f>'Ведомственная структура'!I598</f>
        <v>5</v>
      </c>
    </row>
    <row r="52" spans="1:8" ht="30">
      <c r="A52" s="29" t="s">
        <v>511</v>
      </c>
      <c r="B52" s="11" t="s">
        <v>525</v>
      </c>
      <c r="C52" s="11" t="s">
        <v>529</v>
      </c>
      <c r="D52" s="11" t="s">
        <v>507</v>
      </c>
      <c r="E52" s="11"/>
      <c r="F52" s="12">
        <f aca="true" t="shared" si="5" ref="F52:H54">SUM(F53)</f>
        <v>97</v>
      </c>
      <c r="G52" s="12">
        <f t="shared" si="5"/>
        <v>98</v>
      </c>
      <c r="H52" s="12">
        <f t="shared" si="5"/>
        <v>99</v>
      </c>
    </row>
    <row r="53" spans="1:8" ht="15">
      <c r="A53" s="1" t="s">
        <v>76</v>
      </c>
      <c r="B53" s="11" t="s">
        <v>525</v>
      </c>
      <c r="C53" s="11" t="s">
        <v>529</v>
      </c>
      <c r="D53" s="11" t="s">
        <v>508</v>
      </c>
      <c r="E53" s="11"/>
      <c r="F53" s="12">
        <f t="shared" si="5"/>
        <v>97</v>
      </c>
      <c r="G53" s="12">
        <f t="shared" si="5"/>
        <v>98</v>
      </c>
      <c r="H53" s="12">
        <f t="shared" si="5"/>
        <v>99</v>
      </c>
    </row>
    <row r="54" spans="1:8" ht="15">
      <c r="A54" s="1" t="s">
        <v>619</v>
      </c>
      <c r="B54" s="11" t="s">
        <v>525</v>
      </c>
      <c r="C54" s="11" t="s">
        <v>529</v>
      </c>
      <c r="D54" s="11" t="s">
        <v>508</v>
      </c>
      <c r="E54" s="11" t="s">
        <v>620</v>
      </c>
      <c r="F54" s="12">
        <f t="shared" si="5"/>
        <v>97</v>
      </c>
      <c r="G54" s="12">
        <f t="shared" si="5"/>
        <v>98</v>
      </c>
      <c r="H54" s="12">
        <f t="shared" si="5"/>
        <v>99</v>
      </c>
    </row>
    <row r="55" spans="1:8" ht="30">
      <c r="A55" s="1" t="s">
        <v>622</v>
      </c>
      <c r="B55" s="11" t="s">
        <v>525</v>
      </c>
      <c r="C55" s="11" t="s">
        <v>529</v>
      </c>
      <c r="D55" s="11" t="s">
        <v>508</v>
      </c>
      <c r="E55" s="11" t="s">
        <v>621</v>
      </c>
      <c r="F55" s="12">
        <f>'Ведомственная структура'!G602</f>
        <v>97</v>
      </c>
      <c r="G55" s="12">
        <f>'Ведомственная структура'!H602</f>
        <v>98</v>
      </c>
      <c r="H55" s="12">
        <f>'Ведомственная структура'!I602</f>
        <v>99</v>
      </c>
    </row>
    <row r="56" spans="1:8" ht="45">
      <c r="A56" s="1" t="s">
        <v>550</v>
      </c>
      <c r="B56" s="11" t="s">
        <v>525</v>
      </c>
      <c r="C56" s="11" t="s">
        <v>526</v>
      </c>
      <c r="D56" s="11"/>
      <c r="E56" s="11"/>
      <c r="F56" s="12">
        <f>SUM(F57+F108+F126+F131+F138)</f>
        <v>40623</v>
      </c>
      <c r="G56" s="12">
        <f>SUM(G57+G108+G126+G131+G138)</f>
        <v>26685.6</v>
      </c>
      <c r="H56" s="12">
        <f>SUM(H57+H108+H126+H131+H138)</f>
        <v>27461.8</v>
      </c>
    </row>
    <row r="57" spans="1:8" ht="15">
      <c r="A57" s="30" t="s">
        <v>581</v>
      </c>
      <c r="B57" s="11" t="s">
        <v>525</v>
      </c>
      <c r="C57" s="11" t="s">
        <v>526</v>
      </c>
      <c r="D57" s="11" t="s">
        <v>704</v>
      </c>
      <c r="E57" s="11"/>
      <c r="F57" s="12">
        <f>SUM(F58+F102+F91+F95)</f>
        <v>7438.599999999999</v>
      </c>
      <c r="G57" s="12">
        <f>SUM(G58+G102+G91)</f>
        <v>5259.599999999999</v>
      </c>
      <c r="H57" s="12">
        <f>SUM(H58+H102+H91)</f>
        <v>5383.8</v>
      </c>
    </row>
    <row r="58" spans="1:8" ht="30">
      <c r="A58" s="1" t="s">
        <v>575</v>
      </c>
      <c r="B58" s="11" t="s">
        <v>525</v>
      </c>
      <c r="C58" s="11" t="s">
        <v>526</v>
      </c>
      <c r="D58" s="11" t="s">
        <v>689</v>
      </c>
      <c r="E58" s="11"/>
      <c r="F58" s="12">
        <f>SUM(F59+F62+F65+F70+F75+F80+F83+F88)</f>
        <v>3756.7999999999997</v>
      </c>
      <c r="G58" s="12">
        <f>SUM(G59+G62+G65+G70+G75+G80+G83+G88)</f>
        <v>3925.7999999999997</v>
      </c>
      <c r="H58" s="12">
        <f>SUM(H59+H62+H65+H70+H75+H80+H83+H88)</f>
        <v>4050</v>
      </c>
    </row>
    <row r="59" spans="1:8" ht="30">
      <c r="A59" s="1" t="s">
        <v>387</v>
      </c>
      <c r="B59" s="11" t="s">
        <v>525</v>
      </c>
      <c r="C59" s="11" t="s">
        <v>526</v>
      </c>
      <c r="D59" s="11" t="s">
        <v>12</v>
      </c>
      <c r="E59" s="11"/>
      <c r="F59" s="12">
        <f aca="true" t="shared" si="6" ref="F59:H60">SUM(F60)</f>
        <v>204.9</v>
      </c>
      <c r="G59" s="12">
        <f t="shared" si="6"/>
        <v>211.4</v>
      </c>
      <c r="H59" s="12">
        <f t="shared" si="6"/>
        <v>218.3</v>
      </c>
    </row>
    <row r="60" spans="1:8" ht="45">
      <c r="A60" s="1" t="s">
        <v>643</v>
      </c>
      <c r="B60" s="11" t="s">
        <v>525</v>
      </c>
      <c r="C60" s="11" t="s">
        <v>526</v>
      </c>
      <c r="D60" s="11" t="s">
        <v>12</v>
      </c>
      <c r="E60" s="11" t="s">
        <v>604</v>
      </c>
      <c r="F60" s="12">
        <f t="shared" si="6"/>
        <v>204.9</v>
      </c>
      <c r="G60" s="12">
        <f t="shared" si="6"/>
        <v>211.4</v>
      </c>
      <c r="H60" s="12">
        <f t="shared" si="6"/>
        <v>218.3</v>
      </c>
    </row>
    <row r="61" spans="1:8" ht="15">
      <c r="A61" s="1" t="s">
        <v>644</v>
      </c>
      <c r="B61" s="11" t="s">
        <v>525</v>
      </c>
      <c r="C61" s="11" t="s">
        <v>526</v>
      </c>
      <c r="D61" s="11" t="s">
        <v>12</v>
      </c>
      <c r="E61" s="11" t="s">
        <v>617</v>
      </c>
      <c r="F61" s="12">
        <f>'Ведомственная структура'!G35</f>
        <v>204.9</v>
      </c>
      <c r="G61" s="12">
        <f>'Ведомственная структура'!H35</f>
        <v>211.4</v>
      </c>
      <c r="H61" s="12">
        <f>'Ведомственная структура'!I35</f>
        <v>218.3</v>
      </c>
    </row>
    <row r="62" spans="1:8" ht="30">
      <c r="A62" s="1" t="s">
        <v>593</v>
      </c>
      <c r="B62" s="11" t="s">
        <v>525</v>
      </c>
      <c r="C62" s="11" t="s">
        <v>526</v>
      </c>
      <c r="D62" s="11" t="s">
        <v>14</v>
      </c>
      <c r="E62" s="11"/>
      <c r="F62" s="12">
        <f aca="true" t="shared" si="7" ref="F62:H63">SUM(F63)</f>
        <v>217</v>
      </c>
      <c r="G62" s="12">
        <f t="shared" si="7"/>
        <v>223.5</v>
      </c>
      <c r="H62" s="12">
        <f t="shared" si="7"/>
        <v>230.4</v>
      </c>
    </row>
    <row r="63" spans="1:8" ht="45">
      <c r="A63" s="1" t="s">
        <v>643</v>
      </c>
      <c r="B63" s="11" t="s">
        <v>525</v>
      </c>
      <c r="C63" s="11" t="s">
        <v>526</v>
      </c>
      <c r="D63" s="11" t="s">
        <v>14</v>
      </c>
      <c r="E63" s="11" t="s">
        <v>604</v>
      </c>
      <c r="F63" s="12">
        <f t="shared" si="7"/>
        <v>217</v>
      </c>
      <c r="G63" s="12">
        <f t="shared" si="7"/>
        <v>223.5</v>
      </c>
      <c r="H63" s="12">
        <f t="shared" si="7"/>
        <v>230.4</v>
      </c>
    </row>
    <row r="64" spans="1:8" ht="15">
      <c r="A64" s="1" t="s">
        <v>644</v>
      </c>
      <c r="B64" s="11" t="s">
        <v>525</v>
      </c>
      <c r="C64" s="11" t="s">
        <v>526</v>
      </c>
      <c r="D64" s="11" t="s">
        <v>14</v>
      </c>
      <c r="E64" s="11" t="s">
        <v>617</v>
      </c>
      <c r="F64" s="12">
        <f>'Ведомственная структура'!G38</f>
        <v>217</v>
      </c>
      <c r="G64" s="12">
        <f>'Ведомственная структура'!H38</f>
        <v>223.5</v>
      </c>
      <c r="H64" s="12">
        <f>'Ведомственная структура'!I38</f>
        <v>230.4</v>
      </c>
    </row>
    <row r="65" spans="1:8" ht="45">
      <c r="A65" s="1" t="s">
        <v>592</v>
      </c>
      <c r="B65" s="11" t="s">
        <v>525</v>
      </c>
      <c r="C65" s="11" t="s">
        <v>526</v>
      </c>
      <c r="D65" s="11" t="s">
        <v>718</v>
      </c>
      <c r="E65" s="11"/>
      <c r="F65" s="12">
        <f>SUM(F66+F68)</f>
        <v>205.1</v>
      </c>
      <c r="G65" s="12">
        <f>SUM(G66+G68)</f>
        <v>211.6</v>
      </c>
      <c r="H65" s="12">
        <f>SUM(H66+H68)</f>
        <v>218.5</v>
      </c>
    </row>
    <row r="66" spans="1:8" ht="45">
      <c r="A66" s="1" t="s">
        <v>643</v>
      </c>
      <c r="B66" s="11" t="s">
        <v>525</v>
      </c>
      <c r="C66" s="11" t="s">
        <v>526</v>
      </c>
      <c r="D66" s="11" t="s">
        <v>718</v>
      </c>
      <c r="E66" s="11" t="s">
        <v>604</v>
      </c>
      <c r="F66" s="12">
        <f>SUM(F67)</f>
        <v>197.1</v>
      </c>
      <c r="G66" s="12">
        <f>SUM(G67)</f>
        <v>203.9</v>
      </c>
      <c r="H66" s="12">
        <f>SUM(H67)</f>
        <v>203.9</v>
      </c>
    </row>
    <row r="67" spans="1:8" ht="15">
      <c r="A67" s="1" t="s">
        <v>644</v>
      </c>
      <c r="B67" s="11" t="s">
        <v>525</v>
      </c>
      <c r="C67" s="11" t="s">
        <v>526</v>
      </c>
      <c r="D67" s="11" t="s">
        <v>718</v>
      </c>
      <c r="E67" s="11" t="s">
        <v>617</v>
      </c>
      <c r="F67" s="12">
        <f>'Ведомственная структура'!G41</f>
        <v>197.1</v>
      </c>
      <c r="G67" s="12">
        <f>'Ведомственная структура'!H41</f>
        <v>203.9</v>
      </c>
      <c r="H67" s="12">
        <f>'Ведомственная структура'!I41</f>
        <v>203.9</v>
      </c>
    </row>
    <row r="68" spans="1:8" ht="15">
      <c r="A68" s="1" t="s">
        <v>619</v>
      </c>
      <c r="B68" s="11" t="s">
        <v>525</v>
      </c>
      <c r="C68" s="11" t="s">
        <v>526</v>
      </c>
      <c r="D68" s="11" t="s">
        <v>718</v>
      </c>
      <c r="E68" s="11" t="s">
        <v>620</v>
      </c>
      <c r="F68" s="12">
        <f>SUM(F69)</f>
        <v>8</v>
      </c>
      <c r="G68" s="12">
        <f>SUM(G69)</f>
        <v>7.7</v>
      </c>
      <c r="H68" s="12">
        <f>SUM(H69)</f>
        <v>14.6</v>
      </c>
    </row>
    <row r="69" spans="1:8" ht="30">
      <c r="A69" s="1" t="s">
        <v>622</v>
      </c>
      <c r="B69" s="11" t="s">
        <v>525</v>
      </c>
      <c r="C69" s="11" t="s">
        <v>526</v>
      </c>
      <c r="D69" s="11" t="s">
        <v>718</v>
      </c>
      <c r="E69" s="11" t="s">
        <v>621</v>
      </c>
      <c r="F69" s="12">
        <f>'Ведомственная структура'!G43</f>
        <v>8</v>
      </c>
      <c r="G69" s="12">
        <f>'Ведомственная структура'!H43</f>
        <v>7.7</v>
      </c>
      <c r="H69" s="12">
        <f>'Ведомственная структура'!I43</f>
        <v>14.6</v>
      </c>
    </row>
    <row r="70" spans="1:8" ht="30">
      <c r="A70" s="1" t="s">
        <v>678</v>
      </c>
      <c r="B70" s="11" t="s">
        <v>525</v>
      </c>
      <c r="C70" s="11" t="s">
        <v>526</v>
      </c>
      <c r="D70" s="11" t="s">
        <v>719</v>
      </c>
      <c r="E70" s="11"/>
      <c r="F70" s="12">
        <f>SUM(F71+F73)</f>
        <v>583.4</v>
      </c>
      <c r="G70" s="12">
        <f>SUM(G71+G73)</f>
        <v>602.9</v>
      </c>
      <c r="H70" s="12">
        <f>SUM(H71+H73)</f>
        <v>623.6</v>
      </c>
    </row>
    <row r="71" spans="1:8" ht="45">
      <c r="A71" s="1" t="s">
        <v>656</v>
      </c>
      <c r="B71" s="11" t="s">
        <v>525</v>
      </c>
      <c r="C71" s="11" t="s">
        <v>526</v>
      </c>
      <c r="D71" s="11" t="s">
        <v>719</v>
      </c>
      <c r="E71" s="11" t="s">
        <v>604</v>
      </c>
      <c r="F71" s="12">
        <f>SUM(F72)</f>
        <v>576.6</v>
      </c>
      <c r="G71" s="12">
        <f>SUM(G72)</f>
        <v>594.5</v>
      </c>
      <c r="H71" s="12">
        <f>SUM(H72)</f>
        <v>594.4</v>
      </c>
    </row>
    <row r="72" spans="1:8" ht="15">
      <c r="A72" s="1" t="s">
        <v>618</v>
      </c>
      <c r="B72" s="11" t="s">
        <v>525</v>
      </c>
      <c r="C72" s="11" t="s">
        <v>526</v>
      </c>
      <c r="D72" s="11" t="s">
        <v>719</v>
      </c>
      <c r="E72" s="11" t="s">
        <v>617</v>
      </c>
      <c r="F72" s="12">
        <f>'Ведомственная структура'!G46</f>
        <v>576.6</v>
      </c>
      <c r="G72" s="12">
        <f>'Ведомственная структура'!H46</f>
        <v>594.5</v>
      </c>
      <c r="H72" s="12">
        <f>'Ведомственная структура'!I46</f>
        <v>594.4</v>
      </c>
    </row>
    <row r="73" spans="1:8" ht="15">
      <c r="A73" s="1" t="s">
        <v>619</v>
      </c>
      <c r="B73" s="11" t="s">
        <v>525</v>
      </c>
      <c r="C73" s="11" t="s">
        <v>526</v>
      </c>
      <c r="D73" s="11" t="s">
        <v>719</v>
      </c>
      <c r="E73" s="11" t="s">
        <v>620</v>
      </c>
      <c r="F73" s="12">
        <f>SUM(F74)</f>
        <v>6.8</v>
      </c>
      <c r="G73" s="12">
        <f>SUM(G74)</f>
        <v>8.4</v>
      </c>
      <c r="H73" s="12">
        <f>SUM(H74)</f>
        <v>29.2</v>
      </c>
    </row>
    <row r="74" spans="1:8" ht="30">
      <c r="A74" s="1" t="s">
        <v>622</v>
      </c>
      <c r="B74" s="11" t="s">
        <v>525</v>
      </c>
      <c r="C74" s="11" t="s">
        <v>526</v>
      </c>
      <c r="D74" s="11" t="s">
        <v>719</v>
      </c>
      <c r="E74" s="11" t="s">
        <v>621</v>
      </c>
      <c r="F74" s="12">
        <f>'Ведомственная структура'!G48</f>
        <v>6.8</v>
      </c>
      <c r="G74" s="12">
        <f>'Ведомственная структура'!H48</f>
        <v>8.4</v>
      </c>
      <c r="H74" s="12">
        <f>'Ведомственная структура'!I48</f>
        <v>29.2</v>
      </c>
    </row>
    <row r="75" spans="1:8" ht="30">
      <c r="A75" s="1" t="s">
        <v>591</v>
      </c>
      <c r="B75" s="11" t="s">
        <v>525</v>
      </c>
      <c r="C75" s="11" t="s">
        <v>526</v>
      </c>
      <c r="D75" s="11" t="s">
        <v>13</v>
      </c>
      <c r="E75" s="11"/>
      <c r="F75" s="12">
        <f>SUM(F76+F78)</f>
        <v>1130.3</v>
      </c>
      <c r="G75" s="12">
        <f>SUM(G76+G78)</f>
        <v>1162.8</v>
      </c>
      <c r="H75" s="12">
        <f>SUM(H76+H78)</f>
        <v>1197.3</v>
      </c>
    </row>
    <row r="76" spans="1:8" ht="45">
      <c r="A76" s="1" t="s">
        <v>643</v>
      </c>
      <c r="B76" s="11" t="s">
        <v>525</v>
      </c>
      <c r="C76" s="11" t="s">
        <v>526</v>
      </c>
      <c r="D76" s="11" t="s">
        <v>13</v>
      </c>
      <c r="E76" s="11" t="s">
        <v>604</v>
      </c>
      <c r="F76" s="12">
        <f>SUM(F77)</f>
        <v>1071</v>
      </c>
      <c r="G76" s="12">
        <f>SUM(G77)</f>
        <v>879.6</v>
      </c>
      <c r="H76" s="12">
        <f>SUM(H77)</f>
        <v>879.6</v>
      </c>
    </row>
    <row r="77" spans="1:8" ht="15">
      <c r="A77" s="1" t="s">
        <v>644</v>
      </c>
      <c r="B77" s="11" t="s">
        <v>525</v>
      </c>
      <c r="C77" s="11" t="s">
        <v>526</v>
      </c>
      <c r="D77" s="11" t="s">
        <v>13</v>
      </c>
      <c r="E77" s="11" t="s">
        <v>617</v>
      </c>
      <c r="F77" s="12">
        <f>'Ведомственная структура'!G51</f>
        <v>1071</v>
      </c>
      <c r="G77" s="12">
        <f>'Ведомственная структура'!H51</f>
        <v>879.6</v>
      </c>
      <c r="H77" s="12">
        <f>'Ведомственная структура'!I51</f>
        <v>879.6</v>
      </c>
    </row>
    <row r="78" spans="1:8" ht="15">
      <c r="A78" s="1" t="s">
        <v>619</v>
      </c>
      <c r="B78" s="11" t="s">
        <v>525</v>
      </c>
      <c r="C78" s="11" t="s">
        <v>526</v>
      </c>
      <c r="D78" s="11" t="s">
        <v>13</v>
      </c>
      <c r="E78" s="11" t="s">
        <v>620</v>
      </c>
      <c r="F78" s="12">
        <f>SUM(F79)</f>
        <v>59.3</v>
      </c>
      <c r="G78" s="12">
        <f>SUM(G79)</f>
        <v>283.2</v>
      </c>
      <c r="H78" s="12">
        <f>SUM(H79)</f>
        <v>317.7</v>
      </c>
    </row>
    <row r="79" spans="1:8" ht="30">
      <c r="A79" s="1" t="s">
        <v>622</v>
      </c>
      <c r="B79" s="11" t="s">
        <v>525</v>
      </c>
      <c r="C79" s="11" t="s">
        <v>526</v>
      </c>
      <c r="D79" s="11" t="s">
        <v>13</v>
      </c>
      <c r="E79" s="11" t="s">
        <v>621</v>
      </c>
      <c r="F79" s="12">
        <f>'Ведомственная структура'!G53</f>
        <v>59.3</v>
      </c>
      <c r="G79" s="12">
        <f>'Ведомственная структура'!H53</f>
        <v>283.2</v>
      </c>
      <c r="H79" s="12">
        <f>'Ведомственная структура'!I53</f>
        <v>317.7</v>
      </c>
    </row>
    <row r="80" spans="1:8" ht="45">
      <c r="A80" s="1" t="s">
        <v>439</v>
      </c>
      <c r="B80" s="11" t="s">
        <v>525</v>
      </c>
      <c r="C80" s="11" t="s">
        <v>526</v>
      </c>
      <c r="D80" s="11" t="s">
        <v>98</v>
      </c>
      <c r="E80" s="11"/>
      <c r="F80" s="12">
        <f>'Ведомственная структура'!G54</f>
        <v>0.7</v>
      </c>
      <c r="G80" s="12">
        <f>'Ведомственная структура'!H54</f>
        <v>0.7</v>
      </c>
      <c r="H80" s="12">
        <f>'Ведомственная структура'!I54</f>
        <v>0.7</v>
      </c>
    </row>
    <row r="81" spans="1:8" ht="45">
      <c r="A81" s="1" t="s">
        <v>643</v>
      </c>
      <c r="B81" s="11" t="s">
        <v>525</v>
      </c>
      <c r="C81" s="11" t="s">
        <v>526</v>
      </c>
      <c r="D81" s="11" t="s">
        <v>98</v>
      </c>
      <c r="E81" s="11" t="s">
        <v>604</v>
      </c>
      <c r="F81" s="12">
        <f>'Ведомственная структура'!G55</f>
        <v>0.7</v>
      </c>
      <c r="G81" s="12">
        <f>'Ведомственная структура'!H55</f>
        <v>0.7</v>
      </c>
      <c r="H81" s="12">
        <f>'Ведомственная структура'!I55</f>
        <v>0.7</v>
      </c>
    </row>
    <row r="82" spans="1:8" ht="15">
      <c r="A82" s="1" t="s">
        <v>644</v>
      </c>
      <c r="B82" s="11" t="s">
        <v>525</v>
      </c>
      <c r="C82" s="11" t="s">
        <v>526</v>
      </c>
      <c r="D82" s="11" t="s">
        <v>98</v>
      </c>
      <c r="E82" s="11" t="s">
        <v>617</v>
      </c>
      <c r="F82" s="12">
        <f>'Ведомственная структура'!G56</f>
        <v>0.7</v>
      </c>
      <c r="G82" s="12">
        <f>'Ведомственная структура'!H56</f>
        <v>0.7</v>
      </c>
      <c r="H82" s="12">
        <f>'Ведомственная структура'!I56</f>
        <v>0.7</v>
      </c>
    </row>
    <row r="83" spans="1:8" ht="60">
      <c r="A83" s="1" t="s">
        <v>659</v>
      </c>
      <c r="B83" s="11" t="s">
        <v>525</v>
      </c>
      <c r="C83" s="11" t="s">
        <v>526</v>
      </c>
      <c r="D83" s="11" t="s">
        <v>114</v>
      </c>
      <c r="E83" s="11"/>
      <c r="F83" s="12">
        <f>SUM(F84+F86)</f>
        <v>1364.3000000000002</v>
      </c>
      <c r="G83" s="12">
        <f>SUM(G84+G86)</f>
        <v>1409.8</v>
      </c>
      <c r="H83" s="12">
        <f>SUM(H84+H86)</f>
        <v>1458.1</v>
      </c>
    </row>
    <row r="84" spans="1:8" ht="45">
      <c r="A84" s="1" t="s">
        <v>643</v>
      </c>
      <c r="B84" s="11" t="s">
        <v>525</v>
      </c>
      <c r="C84" s="11" t="s">
        <v>526</v>
      </c>
      <c r="D84" s="11" t="s">
        <v>114</v>
      </c>
      <c r="E84" s="11" t="s">
        <v>604</v>
      </c>
      <c r="F84" s="12">
        <f>SUM(F85)</f>
        <v>1308.4</v>
      </c>
      <c r="G84" s="12">
        <f>SUM(G85)</f>
        <v>1199.3</v>
      </c>
      <c r="H84" s="12">
        <f>SUM(H85)</f>
        <v>1218.3</v>
      </c>
    </row>
    <row r="85" spans="1:8" ht="15">
      <c r="A85" s="1" t="s">
        <v>644</v>
      </c>
      <c r="B85" s="11" t="s">
        <v>525</v>
      </c>
      <c r="C85" s="11" t="s">
        <v>526</v>
      </c>
      <c r="D85" s="11" t="s">
        <v>114</v>
      </c>
      <c r="E85" s="11" t="s">
        <v>617</v>
      </c>
      <c r="F85" s="12">
        <f>'Ведомственная структура'!G59</f>
        <v>1308.4</v>
      </c>
      <c r="G85" s="12">
        <f>'Ведомственная структура'!H59</f>
        <v>1199.3</v>
      </c>
      <c r="H85" s="12">
        <f>'Ведомственная структура'!I59</f>
        <v>1218.3</v>
      </c>
    </row>
    <row r="86" spans="1:8" ht="15">
      <c r="A86" s="1" t="s">
        <v>619</v>
      </c>
      <c r="B86" s="11" t="s">
        <v>525</v>
      </c>
      <c r="C86" s="11" t="s">
        <v>526</v>
      </c>
      <c r="D86" s="11" t="s">
        <v>114</v>
      </c>
      <c r="E86" s="11" t="s">
        <v>620</v>
      </c>
      <c r="F86" s="12">
        <f>SUM(F87)</f>
        <v>55.9</v>
      </c>
      <c r="G86" s="12">
        <f>SUM(G87)</f>
        <v>210.5</v>
      </c>
      <c r="H86" s="12">
        <f>SUM(H87)</f>
        <v>239.8</v>
      </c>
    </row>
    <row r="87" spans="1:8" ht="30">
      <c r="A87" s="1" t="s">
        <v>622</v>
      </c>
      <c r="B87" s="11" t="s">
        <v>525</v>
      </c>
      <c r="C87" s="11" t="s">
        <v>526</v>
      </c>
      <c r="D87" s="11" t="s">
        <v>114</v>
      </c>
      <c r="E87" s="11" t="s">
        <v>621</v>
      </c>
      <c r="F87" s="12">
        <f>'Ведомственная структура'!G61</f>
        <v>55.9</v>
      </c>
      <c r="G87" s="12">
        <f>'Ведомственная структура'!H61</f>
        <v>210.5</v>
      </c>
      <c r="H87" s="12">
        <f>'Ведомственная структура'!I61</f>
        <v>239.8</v>
      </c>
    </row>
    <row r="88" spans="1:8" ht="60">
      <c r="A88" s="1" t="s">
        <v>376</v>
      </c>
      <c r="B88" s="11" t="s">
        <v>525</v>
      </c>
      <c r="C88" s="11" t="s">
        <v>526</v>
      </c>
      <c r="D88" s="11" t="s">
        <v>115</v>
      </c>
      <c r="E88" s="11"/>
      <c r="F88" s="12">
        <f aca="true" t="shared" si="8" ref="F88:H89">SUM(F89)</f>
        <v>51.099999999999994</v>
      </c>
      <c r="G88" s="12">
        <f t="shared" si="8"/>
        <v>103.1</v>
      </c>
      <c r="H88" s="12">
        <f t="shared" si="8"/>
        <v>103.1</v>
      </c>
    </row>
    <row r="89" spans="1:8" ht="30">
      <c r="A89" s="1" t="s">
        <v>587</v>
      </c>
      <c r="B89" s="11" t="s">
        <v>525</v>
      </c>
      <c r="C89" s="11" t="s">
        <v>526</v>
      </c>
      <c r="D89" s="11" t="s">
        <v>115</v>
      </c>
      <c r="E89" s="11" t="s">
        <v>601</v>
      </c>
      <c r="F89" s="12">
        <f t="shared" si="8"/>
        <v>51.099999999999994</v>
      </c>
      <c r="G89" s="12">
        <f t="shared" si="8"/>
        <v>103.1</v>
      </c>
      <c r="H89" s="12">
        <f t="shared" si="8"/>
        <v>103.1</v>
      </c>
    </row>
    <row r="90" spans="1:8" ht="30">
      <c r="A90" s="1" t="s">
        <v>489</v>
      </c>
      <c r="B90" s="11" t="s">
        <v>525</v>
      </c>
      <c r="C90" s="11" t="s">
        <v>526</v>
      </c>
      <c r="D90" s="11" t="s">
        <v>115</v>
      </c>
      <c r="E90" s="11" t="s">
        <v>583</v>
      </c>
      <c r="F90" s="12">
        <f>'Ведомственная структура'!G64</f>
        <v>51.099999999999994</v>
      </c>
      <c r="G90" s="12">
        <f>'Ведомственная структура'!H64</f>
        <v>103.1</v>
      </c>
      <c r="H90" s="12">
        <f>'Ведомственная структура'!I64</f>
        <v>103.1</v>
      </c>
    </row>
    <row r="91" spans="1:8" ht="15">
      <c r="A91" s="76" t="s">
        <v>277</v>
      </c>
      <c r="B91" s="44" t="s">
        <v>525</v>
      </c>
      <c r="C91" s="44" t="s">
        <v>526</v>
      </c>
      <c r="D91" s="44" t="s">
        <v>278</v>
      </c>
      <c r="E91" s="44"/>
      <c r="F91" s="12">
        <f aca="true" t="shared" si="9" ref="F91:H93">F92</f>
        <v>537.2</v>
      </c>
      <c r="G91" s="12">
        <f t="shared" si="9"/>
        <v>0</v>
      </c>
      <c r="H91" s="12">
        <f t="shared" si="9"/>
        <v>0</v>
      </c>
    </row>
    <row r="92" spans="1:8" ht="30">
      <c r="A92" s="46" t="s">
        <v>340</v>
      </c>
      <c r="B92" s="44" t="s">
        <v>525</v>
      </c>
      <c r="C92" s="44" t="s">
        <v>526</v>
      </c>
      <c r="D92" s="44" t="s">
        <v>344</v>
      </c>
      <c r="E92" s="44"/>
      <c r="F92" s="12">
        <f t="shared" si="9"/>
        <v>537.2</v>
      </c>
      <c r="G92" s="12">
        <f t="shared" si="9"/>
        <v>0</v>
      </c>
      <c r="H92" s="12">
        <f t="shared" si="9"/>
        <v>0</v>
      </c>
    </row>
    <row r="93" spans="1:8" ht="45">
      <c r="A93" s="46" t="s">
        <v>656</v>
      </c>
      <c r="B93" s="44" t="s">
        <v>525</v>
      </c>
      <c r="C93" s="44" t="s">
        <v>526</v>
      </c>
      <c r="D93" s="44" t="s">
        <v>344</v>
      </c>
      <c r="E93" s="44" t="s">
        <v>604</v>
      </c>
      <c r="F93" s="12">
        <f t="shared" si="9"/>
        <v>537.2</v>
      </c>
      <c r="G93" s="12">
        <f t="shared" si="9"/>
        <v>0</v>
      </c>
      <c r="H93" s="12">
        <f t="shared" si="9"/>
        <v>0</v>
      </c>
    </row>
    <row r="94" spans="1:8" ht="15">
      <c r="A94" s="46" t="s">
        <v>627</v>
      </c>
      <c r="B94" s="44" t="s">
        <v>525</v>
      </c>
      <c r="C94" s="44" t="s">
        <v>526</v>
      </c>
      <c r="D94" s="44" t="s">
        <v>344</v>
      </c>
      <c r="E94" s="44" t="s">
        <v>617</v>
      </c>
      <c r="F94" s="12">
        <f>'Ведомственная структура'!G68</f>
        <v>537.2</v>
      </c>
      <c r="G94" s="12">
        <f>'Ведомственная структура'!H68</f>
        <v>0</v>
      </c>
      <c r="H94" s="12">
        <f>'Ведомственная структура'!I68</f>
        <v>0</v>
      </c>
    </row>
    <row r="95" spans="1:8" ht="15">
      <c r="A95" s="46" t="s">
        <v>301</v>
      </c>
      <c r="B95" s="44" t="s">
        <v>525</v>
      </c>
      <c r="C95" s="44" t="s">
        <v>526</v>
      </c>
      <c r="D95" s="44" t="s">
        <v>302</v>
      </c>
      <c r="E95" s="44"/>
      <c r="F95" s="12">
        <f>F96+F99</f>
        <v>1810.8</v>
      </c>
      <c r="G95" s="12">
        <f>G96</f>
        <v>0</v>
      </c>
      <c r="H95" s="12">
        <f>H96</f>
        <v>0</v>
      </c>
    </row>
    <row r="96" spans="1:8" ht="15">
      <c r="A96" s="46" t="s">
        <v>300</v>
      </c>
      <c r="B96" s="44" t="s">
        <v>525</v>
      </c>
      <c r="C96" s="44" t="s">
        <v>526</v>
      </c>
      <c r="D96" s="44" t="s">
        <v>303</v>
      </c>
      <c r="E96" s="44"/>
      <c r="F96" s="12">
        <f aca="true" t="shared" si="10" ref="F96:H97">F97</f>
        <v>275.8</v>
      </c>
      <c r="G96" s="12">
        <f t="shared" si="10"/>
        <v>0</v>
      </c>
      <c r="H96" s="12">
        <f t="shared" si="10"/>
        <v>0</v>
      </c>
    </row>
    <row r="97" spans="1:8" ht="15">
      <c r="A97" s="46" t="s">
        <v>619</v>
      </c>
      <c r="B97" s="44" t="s">
        <v>525</v>
      </c>
      <c r="C97" s="44" t="s">
        <v>526</v>
      </c>
      <c r="D97" s="44" t="s">
        <v>303</v>
      </c>
      <c r="E97" s="44" t="s">
        <v>620</v>
      </c>
      <c r="F97" s="12">
        <f t="shared" si="10"/>
        <v>275.8</v>
      </c>
      <c r="G97" s="12">
        <f t="shared" si="10"/>
        <v>0</v>
      </c>
      <c r="H97" s="12">
        <f t="shared" si="10"/>
        <v>0</v>
      </c>
    </row>
    <row r="98" spans="1:8" ht="30">
      <c r="A98" s="46" t="s">
        <v>622</v>
      </c>
      <c r="B98" s="44" t="s">
        <v>525</v>
      </c>
      <c r="C98" s="44" t="s">
        <v>526</v>
      </c>
      <c r="D98" s="44" t="s">
        <v>303</v>
      </c>
      <c r="E98" s="44" t="s">
        <v>621</v>
      </c>
      <c r="F98" s="12">
        <f>'Ведомственная структура'!G72</f>
        <v>275.8</v>
      </c>
      <c r="G98" s="12">
        <f>'Ведомственная структура'!H72</f>
        <v>0</v>
      </c>
      <c r="H98" s="12">
        <f>'Ведомственная структура'!I72</f>
        <v>0</v>
      </c>
    </row>
    <row r="99" spans="1:8" ht="15">
      <c r="A99" s="46" t="s">
        <v>334</v>
      </c>
      <c r="B99" s="43" t="s">
        <v>525</v>
      </c>
      <c r="C99" s="43" t="s">
        <v>526</v>
      </c>
      <c r="D99" s="43" t="s">
        <v>347</v>
      </c>
      <c r="E99" s="43"/>
      <c r="F99" s="12">
        <f aca="true" t="shared" si="11" ref="F99:H100">F100</f>
        <v>1535</v>
      </c>
      <c r="G99" s="12">
        <f t="shared" si="11"/>
        <v>0</v>
      </c>
      <c r="H99" s="12">
        <f t="shared" si="11"/>
        <v>0</v>
      </c>
    </row>
    <row r="100" spans="1:8" ht="45">
      <c r="A100" s="46" t="s">
        <v>656</v>
      </c>
      <c r="B100" s="43" t="s">
        <v>525</v>
      </c>
      <c r="C100" s="43" t="s">
        <v>526</v>
      </c>
      <c r="D100" s="43" t="s">
        <v>347</v>
      </c>
      <c r="E100" s="43" t="s">
        <v>604</v>
      </c>
      <c r="F100" s="12">
        <f t="shared" si="11"/>
        <v>1535</v>
      </c>
      <c r="G100" s="12">
        <f t="shared" si="11"/>
        <v>0</v>
      </c>
      <c r="H100" s="12">
        <f t="shared" si="11"/>
        <v>0</v>
      </c>
    </row>
    <row r="101" spans="1:8" ht="15">
      <c r="A101" s="46" t="s">
        <v>618</v>
      </c>
      <c r="B101" s="43" t="s">
        <v>525</v>
      </c>
      <c r="C101" s="43" t="s">
        <v>526</v>
      </c>
      <c r="D101" s="43" t="s">
        <v>347</v>
      </c>
      <c r="E101" s="43" t="s">
        <v>617</v>
      </c>
      <c r="F101" s="12">
        <f>'Ведомственная структура'!G75</f>
        <v>1535</v>
      </c>
      <c r="G101" s="12">
        <f>'Ведомственная структура'!H75</f>
        <v>0</v>
      </c>
      <c r="H101" s="12">
        <f>'Ведомственная структура'!I75</f>
        <v>0</v>
      </c>
    </row>
    <row r="102" spans="1:8" ht="15">
      <c r="A102" s="1" t="s">
        <v>647</v>
      </c>
      <c r="B102" s="11" t="s">
        <v>525</v>
      </c>
      <c r="C102" s="11" t="s">
        <v>526</v>
      </c>
      <c r="D102" s="11" t="s">
        <v>690</v>
      </c>
      <c r="E102" s="11"/>
      <c r="F102" s="12">
        <f>SUM(F103)</f>
        <v>1333.8</v>
      </c>
      <c r="G102" s="12">
        <f>SUM(G103)</f>
        <v>1333.8</v>
      </c>
      <c r="H102" s="12">
        <f>SUM(H103)</f>
        <v>1333.8</v>
      </c>
    </row>
    <row r="103" spans="1:8" ht="15">
      <c r="A103" s="1" t="s">
        <v>556</v>
      </c>
      <c r="B103" s="11" t="s">
        <v>525</v>
      </c>
      <c r="C103" s="11" t="s">
        <v>526</v>
      </c>
      <c r="D103" s="11" t="s">
        <v>58</v>
      </c>
      <c r="E103" s="11"/>
      <c r="F103" s="12">
        <f>SUM(F104+F106)</f>
        <v>1333.8</v>
      </c>
      <c r="G103" s="12">
        <f>SUM(G104+G106)</f>
        <v>1333.8</v>
      </c>
      <c r="H103" s="12">
        <f>SUM(H104+H106)</f>
        <v>1333.8</v>
      </c>
    </row>
    <row r="104" spans="1:8" ht="45">
      <c r="A104" s="1" t="s">
        <v>643</v>
      </c>
      <c r="B104" s="11" t="s">
        <v>525</v>
      </c>
      <c r="C104" s="11" t="s">
        <v>526</v>
      </c>
      <c r="D104" s="11" t="s">
        <v>58</v>
      </c>
      <c r="E104" s="11" t="s">
        <v>604</v>
      </c>
      <c r="F104" s="12">
        <f>SUM(F105)</f>
        <v>1126.8</v>
      </c>
      <c r="G104" s="12">
        <f>SUM(G105)</f>
        <v>1126.8</v>
      </c>
      <c r="H104" s="12">
        <f>SUM(H105)</f>
        <v>1126.8</v>
      </c>
    </row>
    <row r="105" spans="1:8" ht="15">
      <c r="A105" s="1" t="s">
        <v>644</v>
      </c>
      <c r="B105" s="11" t="s">
        <v>525</v>
      </c>
      <c r="C105" s="11" t="s">
        <v>526</v>
      </c>
      <c r="D105" s="11" t="s">
        <v>58</v>
      </c>
      <c r="E105" s="11" t="s">
        <v>617</v>
      </c>
      <c r="F105" s="12">
        <f>'Ведомственная структура'!G79</f>
        <v>1126.8</v>
      </c>
      <c r="G105" s="12">
        <f>'Ведомственная структура'!H79</f>
        <v>1126.8</v>
      </c>
      <c r="H105" s="12">
        <f>'Ведомственная структура'!I79</f>
        <v>1126.8</v>
      </c>
    </row>
    <row r="106" spans="1:8" ht="15">
      <c r="A106" s="1" t="s">
        <v>645</v>
      </c>
      <c r="B106" s="11" t="s">
        <v>525</v>
      </c>
      <c r="C106" s="11" t="s">
        <v>526</v>
      </c>
      <c r="D106" s="11" t="s">
        <v>58</v>
      </c>
      <c r="E106" s="11" t="s">
        <v>620</v>
      </c>
      <c r="F106" s="12">
        <f>SUM(F107)</f>
        <v>207</v>
      </c>
      <c r="G106" s="12">
        <f>SUM(G107)</f>
        <v>207</v>
      </c>
      <c r="H106" s="12">
        <f>SUM(H107)</f>
        <v>207</v>
      </c>
    </row>
    <row r="107" spans="1:8" ht="30">
      <c r="A107" s="1" t="s">
        <v>646</v>
      </c>
      <c r="B107" s="11" t="s">
        <v>525</v>
      </c>
      <c r="C107" s="11" t="s">
        <v>526</v>
      </c>
      <c r="D107" s="11" t="s">
        <v>58</v>
      </c>
      <c r="E107" s="11" t="s">
        <v>621</v>
      </c>
      <c r="F107" s="12">
        <f>'Ведомственная структура'!G81</f>
        <v>207</v>
      </c>
      <c r="G107" s="12">
        <f>'Ведомственная структура'!H81</f>
        <v>207</v>
      </c>
      <c r="H107" s="12">
        <f>'Ведомственная структура'!I81</f>
        <v>207</v>
      </c>
    </row>
    <row r="108" spans="1:8" ht="15">
      <c r="A108" s="1" t="s">
        <v>517</v>
      </c>
      <c r="B108" s="11" t="s">
        <v>525</v>
      </c>
      <c r="C108" s="11" t="s">
        <v>526</v>
      </c>
      <c r="D108" s="11" t="s">
        <v>683</v>
      </c>
      <c r="E108" s="11"/>
      <c r="F108" s="12">
        <f>SUM(F109)</f>
        <v>30461.2</v>
      </c>
      <c r="G108" s="12">
        <f>SUM(G109)</f>
        <v>18189.7</v>
      </c>
      <c r="H108" s="12">
        <f>SUM(H109)</f>
        <v>18829.5</v>
      </c>
    </row>
    <row r="109" spans="1:8" ht="15">
      <c r="A109" s="1" t="s">
        <v>589</v>
      </c>
      <c r="B109" s="11" t="s">
        <v>525</v>
      </c>
      <c r="C109" s="11" t="s">
        <v>526</v>
      </c>
      <c r="D109" s="11" t="s">
        <v>684</v>
      </c>
      <c r="E109" s="11"/>
      <c r="F109" s="12">
        <f>SUM(F110+F123)</f>
        <v>30461.2</v>
      </c>
      <c r="G109" s="12">
        <f>SUM(G110+G123)</f>
        <v>18189.7</v>
      </c>
      <c r="H109" s="12">
        <f>SUM(H110+H123)</f>
        <v>18829.5</v>
      </c>
    </row>
    <row r="110" spans="1:8" ht="15">
      <c r="A110" s="1" t="s">
        <v>588</v>
      </c>
      <c r="B110" s="11" t="s">
        <v>525</v>
      </c>
      <c r="C110" s="11" t="s">
        <v>526</v>
      </c>
      <c r="D110" s="11" t="s">
        <v>685</v>
      </c>
      <c r="E110" s="11"/>
      <c r="F110" s="12">
        <f>SUM(F111+F118)</f>
        <v>29857</v>
      </c>
      <c r="G110" s="12">
        <f>SUM(G111+G118)</f>
        <v>18151.8</v>
      </c>
      <c r="H110" s="12">
        <f>SUM(H111+H118)</f>
        <v>18791.6</v>
      </c>
    </row>
    <row r="111" spans="1:8" ht="30">
      <c r="A111" s="1" t="s">
        <v>408</v>
      </c>
      <c r="B111" s="11" t="s">
        <v>525</v>
      </c>
      <c r="C111" s="11" t="s">
        <v>526</v>
      </c>
      <c r="D111" s="11" t="s">
        <v>686</v>
      </c>
      <c r="E111" s="11"/>
      <c r="F111" s="12">
        <f>SUM(F112+F114+F116)</f>
        <v>25090.7</v>
      </c>
      <c r="G111" s="12">
        <f>SUM(G112+G114+G116)</f>
        <v>15574.7</v>
      </c>
      <c r="H111" s="12">
        <f>SUM(H112+H114+H116)</f>
        <v>16116.6</v>
      </c>
    </row>
    <row r="112" spans="1:8" ht="45">
      <c r="A112" s="1" t="s">
        <v>643</v>
      </c>
      <c r="B112" s="11" t="s">
        <v>525</v>
      </c>
      <c r="C112" s="11" t="s">
        <v>526</v>
      </c>
      <c r="D112" s="11" t="s">
        <v>686</v>
      </c>
      <c r="E112" s="11" t="s">
        <v>604</v>
      </c>
      <c r="F112" s="12">
        <f>SUM(F113)</f>
        <v>22677.7</v>
      </c>
      <c r="G112" s="12">
        <f>SUM(G113)</f>
        <v>14259.7</v>
      </c>
      <c r="H112" s="12">
        <f>SUM(H113)</f>
        <v>14801.6</v>
      </c>
    </row>
    <row r="113" spans="1:8" ht="15">
      <c r="A113" s="1" t="s">
        <v>644</v>
      </c>
      <c r="B113" s="11" t="s">
        <v>525</v>
      </c>
      <c r="C113" s="11" t="s">
        <v>526</v>
      </c>
      <c r="D113" s="11" t="s">
        <v>686</v>
      </c>
      <c r="E113" s="11" t="s">
        <v>617</v>
      </c>
      <c r="F113" s="12">
        <f>'Ведомственная структура'!G87</f>
        <v>22677.7</v>
      </c>
      <c r="G113" s="12">
        <f>'Ведомственная структура'!H87</f>
        <v>14259.7</v>
      </c>
      <c r="H113" s="12">
        <f>'Ведомственная структура'!I87</f>
        <v>14801.6</v>
      </c>
    </row>
    <row r="114" spans="1:8" ht="15">
      <c r="A114" s="1" t="s">
        <v>645</v>
      </c>
      <c r="B114" s="11" t="s">
        <v>525</v>
      </c>
      <c r="C114" s="11" t="s">
        <v>526</v>
      </c>
      <c r="D114" s="11" t="s">
        <v>686</v>
      </c>
      <c r="E114" s="11" t="s">
        <v>620</v>
      </c>
      <c r="F114" s="12">
        <f>SUM(F115)</f>
        <v>2243.1</v>
      </c>
      <c r="G114" s="12">
        <f>SUM(G115)</f>
        <v>1300</v>
      </c>
      <c r="H114" s="12">
        <f>SUM(H115)</f>
        <v>1300</v>
      </c>
    </row>
    <row r="115" spans="1:8" ht="30">
      <c r="A115" s="1" t="s">
        <v>646</v>
      </c>
      <c r="B115" s="11" t="s">
        <v>525</v>
      </c>
      <c r="C115" s="11" t="s">
        <v>526</v>
      </c>
      <c r="D115" s="11" t="s">
        <v>686</v>
      </c>
      <c r="E115" s="11" t="s">
        <v>621</v>
      </c>
      <c r="F115" s="12">
        <f>'Ведомственная структура'!G89</f>
        <v>2243.1</v>
      </c>
      <c r="G115" s="12">
        <f>'Ведомственная структура'!H89</f>
        <v>1300</v>
      </c>
      <c r="H115" s="12">
        <f>'Ведомственная структура'!I89</f>
        <v>1300</v>
      </c>
    </row>
    <row r="116" spans="1:8" ht="15">
      <c r="A116" s="2" t="s">
        <v>623</v>
      </c>
      <c r="B116" s="6" t="s">
        <v>525</v>
      </c>
      <c r="C116" s="6" t="s">
        <v>526</v>
      </c>
      <c r="D116" s="6" t="s">
        <v>686</v>
      </c>
      <c r="E116" s="6" t="s">
        <v>625</v>
      </c>
      <c r="F116" s="12">
        <f>F117</f>
        <v>169.9</v>
      </c>
      <c r="G116" s="12">
        <f>G117</f>
        <v>15</v>
      </c>
      <c r="H116" s="12">
        <f>H117</f>
        <v>15</v>
      </c>
    </row>
    <row r="117" spans="1:8" ht="15">
      <c r="A117" s="2" t="s">
        <v>624</v>
      </c>
      <c r="B117" s="6" t="s">
        <v>525</v>
      </c>
      <c r="C117" s="6" t="s">
        <v>526</v>
      </c>
      <c r="D117" s="6" t="s">
        <v>686</v>
      </c>
      <c r="E117" s="6" t="s">
        <v>626</v>
      </c>
      <c r="F117" s="12">
        <f>'Ведомственная структура'!G91</f>
        <v>169.9</v>
      </c>
      <c r="G117" s="12">
        <f>'Ведомственная структура'!H91</f>
        <v>15</v>
      </c>
      <c r="H117" s="12">
        <f>'Ведомственная структура'!I91</f>
        <v>15</v>
      </c>
    </row>
    <row r="118" spans="1:8" ht="45">
      <c r="A118" s="1" t="s">
        <v>383</v>
      </c>
      <c r="B118" s="11" t="s">
        <v>525</v>
      </c>
      <c r="C118" s="11" t="s">
        <v>526</v>
      </c>
      <c r="D118" s="11" t="s">
        <v>687</v>
      </c>
      <c r="E118" s="11"/>
      <c r="F118" s="12">
        <f>SUM(F119+F121)</f>
        <v>4766.3</v>
      </c>
      <c r="G118" s="12">
        <f>SUM(G119+G121)</f>
        <v>2577.1</v>
      </c>
      <c r="H118" s="12">
        <f>SUM(H119+H121)</f>
        <v>2675</v>
      </c>
    </row>
    <row r="119" spans="1:8" ht="45">
      <c r="A119" s="1" t="s">
        <v>643</v>
      </c>
      <c r="B119" s="11" t="s">
        <v>525</v>
      </c>
      <c r="C119" s="11" t="s">
        <v>526</v>
      </c>
      <c r="D119" s="11" t="s">
        <v>687</v>
      </c>
      <c r="E119" s="11" t="s">
        <v>604</v>
      </c>
      <c r="F119" s="12">
        <f>SUM(F120)</f>
        <v>4765.5</v>
      </c>
      <c r="G119" s="12">
        <f>SUM(G120)</f>
        <v>2577.1</v>
      </c>
      <c r="H119" s="12">
        <f>SUM(H120)</f>
        <v>2675</v>
      </c>
    </row>
    <row r="120" spans="1:8" ht="15">
      <c r="A120" s="1" t="s">
        <v>644</v>
      </c>
      <c r="B120" s="11" t="s">
        <v>525</v>
      </c>
      <c r="C120" s="11" t="s">
        <v>526</v>
      </c>
      <c r="D120" s="11" t="s">
        <v>687</v>
      </c>
      <c r="E120" s="11" t="s">
        <v>617</v>
      </c>
      <c r="F120" s="12">
        <f>'Ведомственная структура'!G94</f>
        <v>4765.5</v>
      </c>
      <c r="G120" s="12">
        <f>'Ведомственная структура'!H94</f>
        <v>2577.1</v>
      </c>
      <c r="H120" s="12">
        <f>'Ведомственная структура'!I94</f>
        <v>2675</v>
      </c>
    </row>
    <row r="121" spans="1:8" ht="15">
      <c r="A121" s="46" t="s">
        <v>623</v>
      </c>
      <c r="B121" s="43" t="s">
        <v>525</v>
      </c>
      <c r="C121" s="43" t="s">
        <v>526</v>
      </c>
      <c r="D121" s="43" t="s">
        <v>687</v>
      </c>
      <c r="E121" s="43" t="s">
        <v>625</v>
      </c>
      <c r="F121" s="12">
        <f>F122</f>
        <v>0.8</v>
      </c>
      <c r="G121" s="12">
        <f>G122</f>
        <v>0</v>
      </c>
      <c r="H121" s="12">
        <f>H122</f>
        <v>0</v>
      </c>
    </row>
    <row r="122" spans="1:8" ht="15">
      <c r="A122" s="46" t="s">
        <v>624</v>
      </c>
      <c r="B122" s="43" t="s">
        <v>525</v>
      </c>
      <c r="C122" s="43" t="s">
        <v>526</v>
      </c>
      <c r="D122" s="43" t="s">
        <v>687</v>
      </c>
      <c r="E122" s="43" t="s">
        <v>626</v>
      </c>
      <c r="F122" s="12">
        <f>'Ведомственная структура'!G96</f>
        <v>0.8</v>
      </c>
      <c r="G122" s="12">
        <f>'Ведомственная структура'!H96</f>
        <v>0</v>
      </c>
      <c r="H122" s="12">
        <f>'Ведомственная структура'!I96</f>
        <v>0</v>
      </c>
    </row>
    <row r="123" spans="1:8" ht="30">
      <c r="A123" s="1" t="s">
        <v>576</v>
      </c>
      <c r="B123" s="11" t="s">
        <v>525</v>
      </c>
      <c r="C123" s="11" t="s">
        <v>526</v>
      </c>
      <c r="D123" s="11" t="s">
        <v>688</v>
      </c>
      <c r="E123" s="11"/>
      <c r="F123" s="12">
        <f aca="true" t="shared" si="12" ref="F123:H124">SUM(F124)</f>
        <v>604.2</v>
      </c>
      <c r="G123" s="12">
        <f t="shared" si="12"/>
        <v>37.9</v>
      </c>
      <c r="H123" s="12">
        <f t="shared" si="12"/>
        <v>37.9</v>
      </c>
    </row>
    <row r="124" spans="1:8" ht="15">
      <c r="A124" s="1" t="s">
        <v>623</v>
      </c>
      <c r="B124" s="11" t="s">
        <v>525</v>
      </c>
      <c r="C124" s="11" t="s">
        <v>526</v>
      </c>
      <c r="D124" s="11" t="s">
        <v>688</v>
      </c>
      <c r="E124" s="11" t="s">
        <v>625</v>
      </c>
      <c r="F124" s="12">
        <f t="shared" si="12"/>
        <v>604.2</v>
      </c>
      <c r="G124" s="12">
        <f t="shared" si="12"/>
        <v>37.9</v>
      </c>
      <c r="H124" s="12">
        <f t="shared" si="12"/>
        <v>37.9</v>
      </c>
    </row>
    <row r="125" spans="1:8" ht="15">
      <c r="A125" s="1" t="s">
        <v>624</v>
      </c>
      <c r="B125" s="11" t="s">
        <v>525</v>
      </c>
      <c r="C125" s="11" t="s">
        <v>526</v>
      </c>
      <c r="D125" s="11" t="s">
        <v>688</v>
      </c>
      <c r="E125" s="11" t="s">
        <v>626</v>
      </c>
      <c r="F125" s="12">
        <f>'Ведомственная структура'!G99</f>
        <v>604.2</v>
      </c>
      <c r="G125" s="12">
        <f>'Ведомственная структура'!H99</f>
        <v>37.9</v>
      </c>
      <c r="H125" s="12">
        <f>'Ведомственная структура'!I99</f>
        <v>37.9</v>
      </c>
    </row>
    <row r="126" spans="1:8" ht="15">
      <c r="A126" s="1" t="s">
        <v>479</v>
      </c>
      <c r="B126" s="11" t="s">
        <v>480</v>
      </c>
      <c r="C126" s="11" t="s">
        <v>526</v>
      </c>
      <c r="D126" s="11" t="s">
        <v>711</v>
      </c>
      <c r="E126" s="11"/>
      <c r="F126" s="12">
        <f aca="true" t="shared" si="13" ref="F126:H129">SUM(F127)</f>
        <v>420</v>
      </c>
      <c r="G126" s="12">
        <f t="shared" si="13"/>
        <v>420</v>
      </c>
      <c r="H126" s="12">
        <f t="shared" si="13"/>
        <v>420</v>
      </c>
    </row>
    <row r="127" spans="1:8" ht="15">
      <c r="A127" s="2" t="s">
        <v>712</v>
      </c>
      <c r="B127" s="11" t="s">
        <v>525</v>
      </c>
      <c r="C127" s="11" t="s">
        <v>526</v>
      </c>
      <c r="D127" s="11" t="s">
        <v>713</v>
      </c>
      <c r="E127" s="11"/>
      <c r="F127" s="12">
        <f t="shared" si="13"/>
        <v>420</v>
      </c>
      <c r="G127" s="12">
        <f t="shared" si="13"/>
        <v>420</v>
      </c>
      <c r="H127" s="12">
        <f t="shared" si="13"/>
        <v>420</v>
      </c>
    </row>
    <row r="128" spans="1:8" ht="45">
      <c r="A128" s="2" t="s">
        <v>400</v>
      </c>
      <c r="B128" s="11" t="s">
        <v>525</v>
      </c>
      <c r="C128" s="11" t="s">
        <v>526</v>
      </c>
      <c r="D128" s="11" t="s">
        <v>28</v>
      </c>
      <c r="E128" s="11"/>
      <c r="F128" s="12">
        <f t="shared" si="13"/>
        <v>420</v>
      </c>
      <c r="G128" s="12">
        <f t="shared" si="13"/>
        <v>420</v>
      </c>
      <c r="H128" s="12">
        <f t="shared" si="13"/>
        <v>420</v>
      </c>
    </row>
    <row r="129" spans="1:8" ht="15">
      <c r="A129" s="2" t="s">
        <v>639</v>
      </c>
      <c r="B129" s="11" t="s">
        <v>525</v>
      </c>
      <c r="C129" s="11" t="s">
        <v>526</v>
      </c>
      <c r="D129" s="11" t="s">
        <v>28</v>
      </c>
      <c r="E129" s="11" t="s">
        <v>636</v>
      </c>
      <c r="F129" s="12">
        <f t="shared" si="13"/>
        <v>420</v>
      </c>
      <c r="G129" s="12">
        <f t="shared" si="13"/>
        <v>420</v>
      </c>
      <c r="H129" s="12">
        <f t="shared" si="13"/>
        <v>420</v>
      </c>
    </row>
    <row r="130" spans="1:8" ht="15">
      <c r="A130" s="2" t="s">
        <v>549</v>
      </c>
      <c r="B130" s="11" t="s">
        <v>525</v>
      </c>
      <c r="C130" s="11" t="s">
        <v>526</v>
      </c>
      <c r="D130" s="11" t="s">
        <v>28</v>
      </c>
      <c r="E130" s="11" t="s">
        <v>571</v>
      </c>
      <c r="F130" s="12">
        <f>'Ведомственная структура'!G104</f>
        <v>420</v>
      </c>
      <c r="G130" s="12">
        <f>'Ведомственная структура'!H104</f>
        <v>420</v>
      </c>
      <c r="H130" s="12">
        <f>'Ведомственная структура'!I104</f>
        <v>420</v>
      </c>
    </row>
    <row r="131" spans="1:8" ht="30">
      <c r="A131" s="2" t="s">
        <v>178</v>
      </c>
      <c r="B131" s="11" t="s">
        <v>525</v>
      </c>
      <c r="C131" s="11" t="s">
        <v>526</v>
      </c>
      <c r="D131" s="11" t="s">
        <v>717</v>
      </c>
      <c r="E131" s="11"/>
      <c r="F131" s="12">
        <f aca="true" t="shared" si="14" ref="F131:H132">SUM(F132)</f>
        <v>140</v>
      </c>
      <c r="G131" s="12">
        <f t="shared" si="14"/>
        <v>190</v>
      </c>
      <c r="H131" s="12">
        <f t="shared" si="14"/>
        <v>190</v>
      </c>
    </row>
    <row r="132" spans="1:8" ht="45">
      <c r="A132" s="1" t="s">
        <v>477</v>
      </c>
      <c r="B132" s="11" t="s">
        <v>525</v>
      </c>
      <c r="C132" s="11" t="s">
        <v>526</v>
      </c>
      <c r="D132" s="11" t="s">
        <v>716</v>
      </c>
      <c r="E132" s="11"/>
      <c r="F132" s="12">
        <f t="shared" si="14"/>
        <v>140</v>
      </c>
      <c r="G132" s="12">
        <f t="shared" si="14"/>
        <v>190</v>
      </c>
      <c r="H132" s="12">
        <f t="shared" si="14"/>
        <v>190</v>
      </c>
    </row>
    <row r="133" spans="1:8" ht="15">
      <c r="A133" s="1" t="s">
        <v>76</v>
      </c>
      <c r="B133" s="11" t="s">
        <v>525</v>
      </c>
      <c r="C133" s="11" t="s">
        <v>526</v>
      </c>
      <c r="D133" s="11" t="s">
        <v>478</v>
      </c>
      <c r="E133" s="11"/>
      <c r="F133" s="12">
        <f>SUM(F136+F134)</f>
        <v>140</v>
      </c>
      <c r="G133" s="12">
        <f>SUM(G136+G134)</f>
        <v>190</v>
      </c>
      <c r="H133" s="12">
        <f>SUM(H136+H134)</f>
        <v>190</v>
      </c>
    </row>
    <row r="134" spans="1:8" ht="45">
      <c r="A134" s="2" t="s">
        <v>656</v>
      </c>
      <c r="B134" s="11" t="s">
        <v>525</v>
      </c>
      <c r="C134" s="11" t="s">
        <v>526</v>
      </c>
      <c r="D134" s="11" t="s">
        <v>478</v>
      </c>
      <c r="E134" s="11" t="s">
        <v>604</v>
      </c>
      <c r="F134" s="12">
        <f>F135</f>
        <v>100</v>
      </c>
      <c r="G134" s="12">
        <f>G135</f>
        <v>150</v>
      </c>
      <c r="H134" s="12">
        <f>H135</f>
        <v>150</v>
      </c>
    </row>
    <row r="135" spans="1:8" ht="15">
      <c r="A135" s="2" t="s">
        <v>618</v>
      </c>
      <c r="B135" s="11" t="s">
        <v>525</v>
      </c>
      <c r="C135" s="11" t="s">
        <v>526</v>
      </c>
      <c r="D135" s="11" t="s">
        <v>478</v>
      </c>
      <c r="E135" s="11" t="s">
        <v>617</v>
      </c>
      <c r="F135" s="12">
        <f>'Ведомственная структура'!G109</f>
        <v>100</v>
      </c>
      <c r="G135" s="12">
        <f>'Ведомственная структура'!H109</f>
        <v>150</v>
      </c>
      <c r="H135" s="12">
        <f>'Ведомственная структура'!I109</f>
        <v>150</v>
      </c>
    </row>
    <row r="136" spans="1:8" ht="15">
      <c r="A136" s="1" t="s">
        <v>645</v>
      </c>
      <c r="B136" s="11" t="s">
        <v>525</v>
      </c>
      <c r="C136" s="11" t="s">
        <v>526</v>
      </c>
      <c r="D136" s="11" t="s">
        <v>478</v>
      </c>
      <c r="E136" s="11" t="s">
        <v>620</v>
      </c>
      <c r="F136" s="12">
        <f>SUM(F137)</f>
        <v>40</v>
      </c>
      <c r="G136" s="12">
        <f>SUM(G137)</f>
        <v>40</v>
      </c>
      <c r="H136" s="12">
        <f>SUM(H137)</f>
        <v>40</v>
      </c>
    </row>
    <row r="137" spans="1:8" ht="30">
      <c r="A137" s="1" t="s">
        <v>646</v>
      </c>
      <c r="B137" s="11" t="s">
        <v>525</v>
      </c>
      <c r="C137" s="11" t="s">
        <v>526</v>
      </c>
      <c r="D137" s="11" t="s">
        <v>478</v>
      </c>
      <c r="E137" s="11" t="s">
        <v>621</v>
      </c>
      <c r="F137" s="12">
        <f>'Ведомственная структура'!G111</f>
        <v>40</v>
      </c>
      <c r="G137" s="12">
        <f>'Ведомственная структура'!H111</f>
        <v>40</v>
      </c>
      <c r="H137" s="12">
        <f>'Ведомственная структура'!I111</f>
        <v>40</v>
      </c>
    </row>
    <row r="138" spans="1:8" ht="15">
      <c r="A138" s="2" t="s">
        <v>207</v>
      </c>
      <c r="B138" s="11" t="s">
        <v>525</v>
      </c>
      <c r="C138" s="11" t="s">
        <v>526</v>
      </c>
      <c r="D138" s="11" t="s">
        <v>495</v>
      </c>
      <c r="E138" s="8"/>
      <c r="F138" s="14">
        <f>SUM(F139+F143+F147+F151+F155+F159)</f>
        <v>2163.2</v>
      </c>
      <c r="G138" s="14">
        <f>SUM(G139+G143+G147+G151+G155+G159)</f>
        <v>2626.3</v>
      </c>
      <c r="H138" s="14">
        <f>SUM(H139+H143+H147+H151+H155+H159)</f>
        <v>2638.5</v>
      </c>
    </row>
    <row r="139" spans="1:8" ht="30">
      <c r="A139" s="29" t="s">
        <v>487</v>
      </c>
      <c r="B139" s="11" t="s">
        <v>525</v>
      </c>
      <c r="C139" s="11" t="s">
        <v>526</v>
      </c>
      <c r="D139" s="11" t="s">
        <v>498</v>
      </c>
      <c r="E139" s="11"/>
      <c r="F139" s="14">
        <f aca="true" t="shared" si="15" ref="F139:H141">SUM(F140)</f>
        <v>593</v>
      </c>
      <c r="G139" s="14">
        <f t="shared" si="15"/>
        <v>832.5</v>
      </c>
      <c r="H139" s="14">
        <f t="shared" si="15"/>
        <v>832.5</v>
      </c>
    </row>
    <row r="140" spans="1:8" ht="15">
      <c r="A140" s="1" t="s">
        <v>76</v>
      </c>
      <c r="B140" s="11" t="s">
        <v>525</v>
      </c>
      <c r="C140" s="11" t="s">
        <v>526</v>
      </c>
      <c r="D140" s="11" t="s">
        <v>499</v>
      </c>
      <c r="E140" s="11"/>
      <c r="F140" s="14">
        <f t="shared" si="15"/>
        <v>593</v>
      </c>
      <c r="G140" s="14">
        <f t="shared" si="15"/>
        <v>832.5</v>
      </c>
      <c r="H140" s="14">
        <f t="shared" si="15"/>
        <v>832.5</v>
      </c>
    </row>
    <row r="141" spans="1:8" ht="15">
      <c r="A141" s="1" t="s">
        <v>619</v>
      </c>
      <c r="B141" s="11" t="s">
        <v>525</v>
      </c>
      <c r="C141" s="11" t="s">
        <v>526</v>
      </c>
      <c r="D141" s="11" t="s">
        <v>499</v>
      </c>
      <c r="E141" s="11" t="s">
        <v>620</v>
      </c>
      <c r="F141" s="14">
        <f t="shared" si="15"/>
        <v>593</v>
      </c>
      <c r="G141" s="14">
        <f t="shared" si="15"/>
        <v>832.5</v>
      </c>
      <c r="H141" s="14">
        <f t="shared" si="15"/>
        <v>832.5</v>
      </c>
    </row>
    <row r="142" spans="1:8" ht="30">
      <c r="A142" s="1" t="s">
        <v>622</v>
      </c>
      <c r="B142" s="11" t="s">
        <v>525</v>
      </c>
      <c r="C142" s="11" t="s">
        <v>526</v>
      </c>
      <c r="D142" s="11" t="s">
        <v>499</v>
      </c>
      <c r="E142" s="11" t="s">
        <v>621</v>
      </c>
      <c r="F142" s="12">
        <f>'Ведомственная структура'!G116</f>
        <v>593</v>
      </c>
      <c r="G142" s="12">
        <f>'Ведомственная структура'!H116</f>
        <v>832.5</v>
      </c>
      <c r="H142" s="12">
        <f>'Ведомственная структура'!I116</f>
        <v>832.5</v>
      </c>
    </row>
    <row r="143" spans="1:8" ht="30">
      <c r="A143" s="29" t="s">
        <v>488</v>
      </c>
      <c r="B143" s="11" t="s">
        <v>525</v>
      </c>
      <c r="C143" s="11" t="s">
        <v>526</v>
      </c>
      <c r="D143" s="11" t="s">
        <v>501</v>
      </c>
      <c r="E143" s="11"/>
      <c r="F143" s="14">
        <f aca="true" t="shared" si="16" ref="F143:H145">SUM(F144)</f>
        <v>555.2</v>
      </c>
      <c r="G143" s="14">
        <f t="shared" si="16"/>
        <v>669.2</v>
      </c>
      <c r="H143" s="14">
        <f t="shared" si="16"/>
        <v>669.2</v>
      </c>
    </row>
    <row r="144" spans="1:8" ht="15">
      <c r="A144" s="1" t="s">
        <v>76</v>
      </c>
      <c r="B144" s="11" t="s">
        <v>525</v>
      </c>
      <c r="C144" s="11" t="s">
        <v>526</v>
      </c>
      <c r="D144" s="11" t="s">
        <v>502</v>
      </c>
      <c r="E144" s="11"/>
      <c r="F144" s="14">
        <f t="shared" si="16"/>
        <v>555.2</v>
      </c>
      <c r="G144" s="14">
        <f t="shared" si="16"/>
        <v>669.2</v>
      </c>
      <c r="H144" s="14">
        <f t="shared" si="16"/>
        <v>669.2</v>
      </c>
    </row>
    <row r="145" spans="1:8" ht="15">
      <c r="A145" s="1" t="s">
        <v>619</v>
      </c>
      <c r="B145" s="11" t="s">
        <v>525</v>
      </c>
      <c r="C145" s="11" t="s">
        <v>526</v>
      </c>
      <c r="D145" s="11" t="s">
        <v>502</v>
      </c>
      <c r="E145" s="11" t="s">
        <v>620</v>
      </c>
      <c r="F145" s="14">
        <f t="shared" si="16"/>
        <v>555.2</v>
      </c>
      <c r="G145" s="14">
        <f t="shared" si="16"/>
        <v>669.2</v>
      </c>
      <c r="H145" s="14">
        <f t="shared" si="16"/>
        <v>669.2</v>
      </c>
    </row>
    <row r="146" spans="1:8" ht="30">
      <c r="A146" s="1" t="s">
        <v>622</v>
      </c>
      <c r="B146" s="11" t="s">
        <v>525</v>
      </c>
      <c r="C146" s="11" t="s">
        <v>526</v>
      </c>
      <c r="D146" s="11" t="s">
        <v>502</v>
      </c>
      <c r="E146" s="11" t="s">
        <v>621</v>
      </c>
      <c r="F146" s="12">
        <f>'Ведомственная структура'!G120</f>
        <v>555.2</v>
      </c>
      <c r="G146" s="12">
        <f>'Ведомственная структура'!H120</f>
        <v>669.2</v>
      </c>
      <c r="H146" s="12">
        <f>'Ведомственная структура'!I120</f>
        <v>669.2</v>
      </c>
    </row>
    <row r="147" spans="1:8" ht="15">
      <c r="A147" s="29" t="s">
        <v>482</v>
      </c>
      <c r="B147" s="11" t="s">
        <v>525</v>
      </c>
      <c r="C147" s="11" t="s">
        <v>526</v>
      </c>
      <c r="D147" s="11" t="s">
        <v>503</v>
      </c>
      <c r="E147" s="11"/>
      <c r="F147" s="14">
        <f aca="true" t="shared" si="17" ref="F147:H149">SUM(F148)</f>
        <v>59</v>
      </c>
      <c r="G147" s="14">
        <f t="shared" si="17"/>
        <v>59</v>
      </c>
      <c r="H147" s="14">
        <f t="shared" si="17"/>
        <v>59</v>
      </c>
    </row>
    <row r="148" spans="1:8" ht="15">
      <c r="A148" s="1" t="s">
        <v>76</v>
      </c>
      <c r="B148" s="11" t="s">
        <v>525</v>
      </c>
      <c r="C148" s="11" t="s">
        <v>526</v>
      </c>
      <c r="D148" s="11" t="s">
        <v>504</v>
      </c>
      <c r="E148" s="11"/>
      <c r="F148" s="14">
        <f t="shared" si="17"/>
        <v>59</v>
      </c>
      <c r="G148" s="14">
        <f t="shared" si="17"/>
        <v>59</v>
      </c>
      <c r="H148" s="14">
        <f t="shared" si="17"/>
        <v>59</v>
      </c>
    </row>
    <row r="149" spans="1:8" ht="15">
      <c r="A149" s="1" t="s">
        <v>619</v>
      </c>
      <c r="B149" s="11" t="s">
        <v>525</v>
      </c>
      <c r="C149" s="11" t="s">
        <v>526</v>
      </c>
      <c r="D149" s="11" t="s">
        <v>504</v>
      </c>
      <c r="E149" s="11" t="s">
        <v>620</v>
      </c>
      <c r="F149" s="14">
        <f t="shared" si="17"/>
        <v>59</v>
      </c>
      <c r="G149" s="14">
        <f t="shared" si="17"/>
        <v>59</v>
      </c>
      <c r="H149" s="14">
        <f t="shared" si="17"/>
        <v>59</v>
      </c>
    </row>
    <row r="150" spans="1:8" ht="30">
      <c r="A150" s="1" t="s">
        <v>622</v>
      </c>
      <c r="B150" s="11" t="s">
        <v>525</v>
      </c>
      <c r="C150" s="11" t="s">
        <v>526</v>
      </c>
      <c r="D150" s="11" t="s">
        <v>504</v>
      </c>
      <c r="E150" s="11" t="s">
        <v>621</v>
      </c>
      <c r="F150" s="12">
        <f>'Ведомственная структура'!G124</f>
        <v>59</v>
      </c>
      <c r="G150" s="12">
        <f>'Ведомственная структура'!H124</f>
        <v>59</v>
      </c>
      <c r="H150" s="12">
        <f>'Ведомственная структура'!I124</f>
        <v>59</v>
      </c>
    </row>
    <row r="151" spans="1:8" ht="15">
      <c r="A151" s="29" t="s">
        <v>493</v>
      </c>
      <c r="B151" s="11" t="s">
        <v>525</v>
      </c>
      <c r="C151" s="11" t="s">
        <v>526</v>
      </c>
      <c r="D151" s="11" t="s">
        <v>505</v>
      </c>
      <c r="E151" s="11"/>
      <c r="F151" s="14">
        <f aca="true" t="shared" si="18" ref="F151:H153">SUM(F152)</f>
        <v>73.2</v>
      </c>
      <c r="G151" s="14">
        <f t="shared" si="18"/>
        <v>182.8</v>
      </c>
      <c r="H151" s="14">
        <f t="shared" si="18"/>
        <v>195</v>
      </c>
    </row>
    <row r="152" spans="1:8" ht="15">
      <c r="A152" s="1" t="s">
        <v>76</v>
      </c>
      <c r="B152" s="11" t="s">
        <v>525</v>
      </c>
      <c r="C152" s="11" t="s">
        <v>526</v>
      </c>
      <c r="D152" s="11" t="s">
        <v>506</v>
      </c>
      <c r="E152" s="11"/>
      <c r="F152" s="14">
        <f t="shared" si="18"/>
        <v>73.2</v>
      </c>
      <c r="G152" s="14">
        <f t="shared" si="18"/>
        <v>182.8</v>
      </c>
      <c r="H152" s="14">
        <f t="shared" si="18"/>
        <v>195</v>
      </c>
    </row>
    <row r="153" spans="1:8" ht="15">
      <c r="A153" s="1" t="s">
        <v>619</v>
      </c>
      <c r="B153" s="11" t="s">
        <v>525</v>
      </c>
      <c r="C153" s="11" t="s">
        <v>526</v>
      </c>
      <c r="D153" s="11" t="s">
        <v>506</v>
      </c>
      <c r="E153" s="11" t="s">
        <v>620</v>
      </c>
      <c r="F153" s="14">
        <f t="shared" si="18"/>
        <v>73.2</v>
      </c>
      <c r="G153" s="14">
        <f t="shared" si="18"/>
        <v>182.8</v>
      </c>
      <c r="H153" s="14">
        <f t="shared" si="18"/>
        <v>195</v>
      </c>
    </row>
    <row r="154" spans="1:8" ht="30">
      <c r="A154" s="1" t="s">
        <v>622</v>
      </c>
      <c r="B154" s="11" t="s">
        <v>525</v>
      </c>
      <c r="C154" s="11" t="s">
        <v>526</v>
      </c>
      <c r="D154" s="11" t="s">
        <v>506</v>
      </c>
      <c r="E154" s="11" t="s">
        <v>621</v>
      </c>
      <c r="F154" s="12">
        <f>'Ведомственная структура'!G128</f>
        <v>73.2</v>
      </c>
      <c r="G154" s="12">
        <f>'Ведомственная структура'!H128</f>
        <v>182.8</v>
      </c>
      <c r="H154" s="12">
        <f>'Ведомственная структура'!I128</f>
        <v>195</v>
      </c>
    </row>
    <row r="155" spans="1:8" ht="30">
      <c r="A155" s="29" t="s">
        <v>511</v>
      </c>
      <c r="B155" s="11" t="s">
        <v>525</v>
      </c>
      <c r="C155" s="11" t="s">
        <v>526</v>
      </c>
      <c r="D155" s="11" t="s">
        <v>507</v>
      </c>
      <c r="E155" s="11"/>
      <c r="F155" s="14">
        <f aca="true" t="shared" si="19" ref="F155:H157">SUM(F156)</f>
        <v>852.8</v>
      </c>
      <c r="G155" s="14">
        <f t="shared" si="19"/>
        <v>852.8</v>
      </c>
      <c r="H155" s="14">
        <f t="shared" si="19"/>
        <v>852.8</v>
      </c>
    </row>
    <row r="156" spans="1:8" ht="15">
      <c r="A156" s="1" t="s">
        <v>76</v>
      </c>
      <c r="B156" s="11" t="s">
        <v>525</v>
      </c>
      <c r="C156" s="11" t="s">
        <v>526</v>
      </c>
      <c r="D156" s="11" t="s">
        <v>508</v>
      </c>
      <c r="E156" s="11"/>
      <c r="F156" s="14">
        <f t="shared" si="19"/>
        <v>852.8</v>
      </c>
      <c r="G156" s="14">
        <f t="shared" si="19"/>
        <v>852.8</v>
      </c>
      <c r="H156" s="14">
        <f t="shared" si="19"/>
        <v>852.8</v>
      </c>
    </row>
    <row r="157" spans="1:8" ht="15">
      <c r="A157" s="1" t="s">
        <v>619</v>
      </c>
      <c r="B157" s="11" t="s">
        <v>525</v>
      </c>
      <c r="C157" s="11" t="s">
        <v>526</v>
      </c>
      <c r="D157" s="11" t="s">
        <v>508</v>
      </c>
      <c r="E157" s="11" t="s">
        <v>620</v>
      </c>
      <c r="F157" s="14">
        <f t="shared" si="19"/>
        <v>852.8</v>
      </c>
      <c r="G157" s="14">
        <f t="shared" si="19"/>
        <v>852.8</v>
      </c>
      <c r="H157" s="14">
        <f t="shared" si="19"/>
        <v>852.8</v>
      </c>
    </row>
    <row r="158" spans="1:8" ht="30">
      <c r="A158" s="1" t="s">
        <v>622</v>
      </c>
      <c r="B158" s="11" t="s">
        <v>525</v>
      </c>
      <c r="C158" s="11" t="s">
        <v>526</v>
      </c>
      <c r="D158" s="11" t="s">
        <v>508</v>
      </c>
      <c r="E158" s="11" t="s">
        <v>621</v>
      </c>
      <c r="F158" s="12">
        <f>'Ведомственная структура'!G132</f>
        <v>852.8</v>
      </c>
      <c r="G158" s="12">
        <f>'Ведомственная структура'!H132</f>
        <v>852.8</v>
      </c>
      <c r="H158" s="12">
        <f>'Ведомственная структура'!I132</f>
        <v>852.8</v>
      </c>
    </row>
    <row r="159" spans="1:8" ht="30">
      <c r="A159" s="29" t="s">
        <v>388</v>
      </c>
      <c r="B159" s="11" t="s">
        <v>525</v>
      </c>
      <c r="C159" s="11" t="s">
        <v>526</v>
      </c>
      <c r="D159" s="11" t="s">
        <v>509</v>
      </c>
      <c r="E159" s="11"/>
      <c r="F159" s="14">
        <f aca="true" t="shared" si="20" ref="F159:H161">SUM(F160)</f>
        <v>30</v>
      </c>
      <c r="G159" s="14">
        <f t="shared" si="20"/>
        <v>30</v>
      </c>
      <c r="H159" s="14">
        <f t="shared" si="20"/>
        <v>30</v>
      </c>
    </row>
    <row r="160" spans="1:8" ht="15">
      <c r="A160" s="1" t="s">
        <v>76</v>
      </c>
      <c r="B160" s="11" t="s">
        <v>525</v>
      </c>
      <c r="C160" s="11" t="s">
        <v>526</v>
      </c>
      <c r="D160" s="11" t="s">
        <v>510</v>
      </c>
      <c r="E160" s="11"/>
      <c r="F160" s="14">
        <f t="shared" si="20"/>
        <v>30</v>
      </c>
      <c r="G160" s="14">
        <f t="shared" si="20"/>
        <v>30</v>
      </c>
      <c r="H160" s="14">
        <f t="shared" si="20"/>
        <v>30</v>
      </c>
    </row>
    <row r="161" spans="1:8" ht="15">
      <c r="A161" s="1" t="s">
        <v>619</v>
      </c>
      <c r="B161" s="11" t="s">
        <v>525</v>
      </c>
      <c r="C161" s="11" t="s">
        <v>526</v>
      </c>
      <c r="D161" s="11" t="s">
        <v>510</v>
      </c>
      <c r="E161" s="11" t="s">
        <v>620</v>
      </c>
      <c r="F161" s="14">
        <f t="shared" si="20"/>
        <v>30</v>
      </c>
      <c r="G161" s="14">
        <f t="shared" si="20"/>
        <v>30</v>
      </c>
      <c r="H161" s="14">
        <f t="shared" si="20"/>
        <v>30</v>
      </c>
    </row>
    <row r="162" spans="1:8" ht="30">
      <c r="A162" s="1" t="s">
        <v>622</v>
      </c>
      <c r="B162" s="11" t="s">
        <v>525</v>
      </c>
      <c r="C162" s="11" t="s">
        <v>526</v>
      </c>
      <c r="D162" s="11" t="s">
        <v>510</v>
      </c>
      <c r="E162" s="11" t="s">
        <v>621</v>
      </c>
      <c r="F162" s="12">
        <f>'Ведомственная структура'!G136</f>
        <v>30</v>
      </c>
      <c r="G162" s="12">
        <f>'Ведомственная структура'!H136</f>
        <v>30</v>
      </c>
      <c r="H162" s="12">
        <f>'Ведомственная структура'!I136</f>
        <v>30</v>
      </c>
    </row>
    <row r="163" spans="1:8" ht="15">
      <c r="A163" s="46" t="s">
        <v>307</v>
      </c>
      <c r="B163" s="43" t="s">
        <v>525</v>
      </c>
      <c r="C163" s="43" t="s">
        <v>661</v>
      </c>
      <c r="D163" s="43"/>
      <c r="E163" s="43"/>
      <c r="F163" s="12">
        <f>F164</f>
        <v>74.9</v>
      </c>
      <c r="G163" s="12">
        <f aca="true" t="shared" si="21" ref="G163:H167">G164</f>
        <v>0</v>
      </c>
      <c r="H163" s="12">
        <f t="shared" si="21"/>
        <v>0</v>
      </c>
    </row>
    <row r="164" spans="1:8" ht="15">
      <c r="A164" s="46" t="s">
        <v>581</v>
      </c>
      <c r="B164" s="43" t="s">
        <v>525</v>
      </c>
      <c r="C164" s="43" t="s">
        <v>661</v>
      </c>
      <c r="D164" s="43" t="s">
        <v>704</v>
      </c>
      <c r="E164" s="43"/>
      <c r="F164" s="12">
        <f>F165</f>
        <v>74.9</v>
      </c>
      <c r="G164" s="12">
        <f t="shared" si="21"/>
        <v>0</v>
      </c>
      <c r="H164" s="12">
        <f t="shared" si="21"/>
        <v>0</v>
      </c>
    </row>
    <row r="165" spans="1:8" ht="30">
      <c r="A165" s="46" t="s">
        <v>304</v>
      </c>
      <c r="B165" s="43" t="s">
        <v>525</v>
      </c>
      <c r="C165" s="43" t="s">
        <v>661</v>
      </c>
      <c r="D165" s="43" t="s">
        <v>305</v>
      </c>
      <c r="E165" s="43"/>
      <c r="F165" s="12">
        <f>F166</f>
        <v>74.9</v>
      </c>
      <c r="G165" s="12">
        <f t="shared" si="21"/>
        <v>0</v>
      </c>
      <c r="H165" s="12">
        <f t="shared" si="21"/>
        <v>0</v>
      </c>
    </row>
    <row r="166" spans="1:8" ht="30">
      <c r="A166" s="46" t="s">
        <v>308</v>
      </c>
      <c r="B166" s="43" t="s">
        <v>525</v>
      </c>
      <c r="C166" s="43" t="s">
        <v>661</v>
      </c>
      <c r="D166" s="43" t="s">
        <v>306</v>
      </c>
      <c r="E166" s="43"/>
      <c r="F166" s="12">
        <f>F167</f>
        <v>74.9</v>
      </c>
      <c r="G166" s="12">
        <f t="shared" si="21"/>
        <v>0</v>
      </c>
      <c r="H166" s="12">
        <f t="shared" si="21"/>
        <v>0</v>
      </c>
    </row>
    <row r="167" spans="1:8" ht="15">
      <c r="A167" s="46" t="s">
        <v>619</v>
      </c>
      <c r="B167" s="43" t="s">
        <v>525</v>
      </c>
      <c r="C167" s="43" t="s">
        <v>661</v>
      </c>
      <c r="D167" s="43" t="s">
        <v>306</v>
      </c>
      <c r="E167" s="43" t="s">
        <v>620</v>
      </c>
      <c r="F167" s="12">
        <f>F168</f>
        <v>74.9</v>
      </c>
      <c r="G167" s="12">
        <f t="shared" si="21"/>
        <v>0</v>
      </c>
      <c r="H167" s="12">
        <f t="shared" si="21"/>
        <v>0</v>
      </c>
    </row>
    <row r="168" spans="1:8" ht="30">
      <c r="A168" s="46" t="s">
        <v>622</v>
      </c>
      <c r="B168" s="43" t="s">
        <v>525</v>
      </c>
      <c r="C168" s="43" t="s">
        <v>661</v>
      </c>
      <c r="D168" s="43" t="s">
        <v>306</v>
      </c>
      <c r="E168" s="43" t="s">
        <v>621</v>
      </c>
      <c r="F168" s="12">
        <f>'Ведомственная структура'!G142</f>
        <v>74.9</v>
      </c>
      <c r="G168" s="12">
        <f>'Ведомственная структура'!H142</f>
        <v>0</v>
      </c>
      <c r="H168" s="12">
        <f>'Ведомственная структура'!I142</f>
        <v>0</v>
      </c>
    </row>
    <row r="169" spans="1:8" ht="30">
      <c r="A169" s="1" t="s">
        <v>534</v>
      </c>
      <c r="B169" s="11" t="s">
        <v>525</v>
      </c>
      <c r="C169" s="11" t="s">
        <v>532</v>
      </c>
      <c r="D169" s="11"/>
      <c r="E169" s="11"/>
      <c r="F169" s="12">
        <f>SUM(F170+F185+F195)</f>
        <v>7305.2</v>
      </c>
      <c r="G169" s="12">
        <f>SUM(G170+G185+G195)</f>
        <v>4833.2</v>
      </c>
      <c r="H169" s="12">
        <f>SUM(H170+H185+H195)</f>
        <v>5020.2</v>
      </c>
    </row>
    <row r="170" spans="1:8" ht="15">
      <c r="A170" s="30" t="s">
        <v>581</v>
      </c>
      <c r="B170" s="11" t="s">
        <v>525</v>
      </c>
      <c r="C170" s="11" t="s">
        <v>532</v>
      </c>
      <c r="D170" s="11" t="s">
        <v>704</v>
      </c>
      <c r="E170" s="11"/>
      <c r="F170" s="12">
        <f>SUM(F179+F175+F171)</f>
        <v>1805.4</v>
      </c>
      <c r="G170" s="12">
        <f>SUM(G179)</f>
        <v>1333.8</v>
      </c>
      <c r="H170" s="12">
        <f>SUM(H179)</f>
        <v>1333.8</v>
      </c>
    </row>
    <row r="171" spans="1:8" ht="15">
      <c r="A171" s="76" t="s">
        <v>277</v>
      </c>
      <c r="B171" s="43" t="s">
        <v>525</v>
      </c>
      <c r="C171" s="43" t="s">
        <v>532</v>
      </c>
      <c r="D171" s="44" t="s">
        <v>278</v>
      </c>
      <c r="E171" s="44"/>
      <c r="F171" s="12">
        <f>F172</f>
        <v>101.6</v>
      </c>
      <c r="G171" s="12"/>
      <c r="H171" s="12"/>
    </row>
    <row r="172" spans="1:8" ht="30">
      <c r="A172" s="76" t="s">
        <v>340</v>
      </c>
      <c r="B172" s="43" t="s">
        <v>525</v>
      </c>
      <c r="C172" s="43" t="s">
        <v>532</v>
      </c>
      <c r="D172" s="44" t="s">
        <v>344</v>
      </c>
      <c r="E172" s="44"/>
      <c r="F172" s="12">
        <f>F173</f>
        <v>101.6</v>
      </c>
      <c r="G172" s="12"/>
      <c r="H172" s="12"/>
    </row>
    <row r="173" spans="1:8" ht="45">
      <c r="A173" s="46" t="s">
        <v>656</v>
      </c>
      <c r="B173" s="43" t="s">
        <v>525</v>
      </c>
      <c r="C173" s="43" t="s">
        <v>532</v>
      </c>
      <c r="D173" s="44" t="s">
        <v>344</v>
      </c>
      <c r="E173" s="44" t="s">
        <v>604</v>
      </c>
      <c r="F173" s="12">
        <f>F174</f>
        <v>101.6</v>
      </c>
      <c r="G173" s="12"/>
      <c r="H173" s="12"/>
    </row>
    <row r="174" spans="1:8" ht="15">
      <c r="A174" s="46" t="s">
        <v>618</v>
      </c>
      <c r="B174" s="43" t="s">
        <v>525</v>
      </c>
      <c r="C174" s="43" t="s">
        <v>532</v>
      </c>
      <c r="D174" s="44" t="s">
        <v>344</v>
      </c>
      <c r="E174" s="44" t="s">
        <v>617</v>
      </c>
      <c r="F174" s="12">
        <f>'Ведомственная структура'!G610</f>
        <v>101.6</v>
      </c>
      <c r="G174" s="12"/>
      <c r="H174" s="12"/>
    </row>
    <row r="175" spans="1:8" ht="15">
      <c r="A175" s="30" t="s">
        <v>301</v>
      </c>
      <c r="B175" s="11" t="s">
        <v>525</v>
      </c>
      <c r="C175" s="11" t="s">
        <v>532</v>
      </c>
      <c r="D175" s="11" t="s">
        <v>302</v>
      </c>
      <c r="E175" s="11"/>
      <c r="F175" s="12">
        <f>F176</f>
        <v>370</v>
      </c>
      <c r="G175" s="12">
        <f>G176</f>
        <v>0</v>
      </c>
      <c r="H175" s="12">
        <f>H176</f>
        <v>0</v>
      </c>
    </row>
    <row r="176" spans="1:8" ht="15">
      <c r="A176" s="46" t="s">
        <v>334</v>
      </c>
      <c r="B176" s="43" t="s">
        <v>525</v>
      </c>
      <c r="C176" s="43" t="s">
        <v>532</v>
      </c>
      <c r="D176" s="43" t="s">
        <v>347</v>
      </c>
      <c r="E176" s="43"/>
      <c r="F176" s="12">
        <f aca="true" t="shared" si="22" ref="F176:H177">F177</f>
        <v>370</v>
      </c>
      <c r="G176" s="12">
        <f t="shared" si="22"/>
        <v>0</v>
      </c>
      <c r="H176" s="12">
        <f t="shared" si="22"/>
        <v>0</v>
      </c>
    </row>
    <row r="177" spans="1:8" ht="45">
      <c r="A177" s="46" t="s">
        <v>656</v>
      </c>
      <c r="B177" s="43" t="s">
        <v>525</v>
      </c>
      <c r="C177" s="43" t="s">
        <v>532</v>
      </c>
      <c r="D177" s="43" t="s">
        <v>347</v>
      </c>
      <c r="E177" s="43" t="s">
        <v>604</v>
      </c>
      <c r="F177" s="12">
        <f t="shared" si="22"/>
        <v>370</v>
      </c>
      <c r="G177" s="12">
        <f t="shared" si="22"/>
        <v>0</v>
      </c>
      <c r="H177" s="12">
        <f t="shared" si="22"/>
        <v>0</v>
      </c>
    </row>
    <row r="178" spans="1:8" ht="15">
      <c r="A178" s="46" t="s">
        <v>618</v>
      </c>
      <c r="B178" s="43" t="s">
        <v>525</v>
      </c>
      <c r="C178" s="43" t="s">
        <v>532</v>
      </c>
      <c r="D178" s="43" t="s">
        <v>347</v>
      </c>
      <c r="E178" s="43" t="s">
        <v>617</v>
      </c>
      <c r="F178" s="12">
        <f>'Ведомственная структура'!G614</f>
        <v>370</v>
      </c>
      <c r="G178" s="12">
        <f>'Ведомственная структура'!H614</f>
        <v>0</v>
      </c>
      <c r="H178" s="12">
        <f>'Ведомственная структура'!I614</f>
        <v>0</v>
      </c>
    </row>
    <row r="179" spans="1:8" ht="15">
      <c r="A179" s="1" t="s">
        <v>647</v>
      </c>
      <c r="B179" s="11" t="s">
        <v>525</v>
      </c>
      <c r="C179" s="11" t="s">
        <v>532</v>
      </c>
      <c r="D179" s="11" t="s">
        <v>690</v>
      </c>
      <c r="E179" s="11"/>
      <c r="F179" s="12">
        <f>SUM(F180)</f>
        <v>1333.8000000000002</v>
      </c>
      <c r="G179" s="12">
        <f>SUM(G180)</f>
        <v>1333.8</v>
      </c>
      <c r="H179" s="12">
        <f>SUM(H180)</f>
        <v>1333.8</v>
      </c>
    </row>
    <row r="180" spans="1:8" ht="15">
      <c r="A180" s="1" t="s">
        <v>556</v>
      </c>
      <c r="B180" s="11" t="s">
        <v>525</v>
      </c>
      <c r="C180" s="11" t="s">
        <v>532</v>
      </c>
      <c r="D180" s="11" t="s">
        <v>58</v>
      </c>
      <c r="E180" s="11"/>
      <c r="F180" s="12">
        <f>SUM(F181+F183)</f>
        <v>1333.8000000000002</v>
      </c>
      <c r="G180" s="12">
        <f>SUM(G181+G183)</f>
        <v>1333.8</v>
      </c>
      <c r="H180" s="12">
        <f>SUM(H181+H183)</f>
        <v>1333.8</v>
      </c>
    </row>
    <row r="181" spans="1:8" ht="45">
      <c r="A181" s="1" t="s">
        <v>643</v>
      </c>
      <c r="B181" s="11" t="s">
        <v>525</v>
      </c>
      <c r="C181" s="11" t="s">
        <v>532</v>
      </c>
      <c r="D181" s="11" t="s">
        <v>58</v>
      </c>
      <c r="E181" s="11" t="s">
        <v>604</v>
      </c>
      <c r="F181" s="12">
        <f>SUM(F182)</f>
        <v>1137.4</v>
      </c>
      <c r="G181" s="12">
        <f>SUM(G182)</f>
        <v>1126.8</v>
      </c>
      <c r="H181" s="12">
        <f>SUM(H182)</f>
        <v>1126.8</v>
      </c>
    </row>
    <row r="182" spans="1:8" ht="15">
      <c r="A182" s="1" t="s">
        <v>644</v>
      </c>
      <c r="B182" s="11" t="s">
        <v>525</v>
      </c>
      <c r="C182" s="11" t="s">
        <v>532</v>
      </c>
      <c r="D182" s="11" t="s">
        <v>58</v>
      </c>
      <c r="E182" s="11" t="s">
        <v>617</v>
      </c>
      <c r="F182" s="12">
        <f>'Ведомственная структура'!G618</f>
        <v>1137.4</v>
      </c>
      <c r="G182" s="12">
        <f>'Ведомственная структура'!H618</f>
        <v>1126.8</v>
      </c>
      <c r="H182" s="12">
        <f>'Ведомственная структура'!I618</f>
        <v>1126.8</v>
      </c>
    </row>
    <row r="183" spans="1:8" ht="15">
      <c r="A183" s="1" t="s">
        <v>645</v>
      </c>
      <c r="B183" s="11" t="s">
        <v>525</v>
      </c>
      <c r="C183" s="11" t="s">
        <v>532</v>
      </c>
      <c r="D183" s="11" t="s">
        <v>58</v>
      </c>
      <c r="E183" s="11" t="s">
        <v>620</v>
      </c>
      <c r="F183" s="12">
        <f>SUM(F184)</f>
        <v>196.4</v>
      </c>
      <c r="G183" s="12">
        <f>SUM(G184)</f>
        <v>207</v>
      </c>
      <c r="H183" s="12">
        <f>SUM(H184)</f>
        <v>207</v>
      </c>
    </row>
    <row r="184" spans="1:8" ht="30">
      <c r="A184" s="1" t="s">
        <v>646</v>
      </c>
      <c r="B184" s="11" t="s">
        <v>525</v>
      </c>
      <c r="C184" s="11" t="s">
        <v>532</v>
      </c>
      <c r="D184" s="11" t="s">
        <v>58</v>
      </c>
      <c r="E184" s="11" t="s">
        <v>621</v>
      </c>
      <c r="F184" s="12">
        <f>'Ведомственная структура'!G620</f>
        <v>196.4</v>
      </c>
      <c r="G184" s="12">
        <f>'Ведомственная структура'!H620</f>
        <v>207</v>
      </c>
      <c r="H184" s="12">
        <f>'Ведомственная структура'!I620</f>
        <v>207</v>
      </c>
    </row>
    <row r="185" spans="1:8" ht="15">
      <c r="A185" s="1" t="s">
        <v>517</v>
      </c>
      <c r="B185" s="11" t="s">
        <v>525</v>
      </c>
      <c r="C185" s="11" t="s">
        <v>532</v>
      </c>
      <c r="D185" s="11" t="s">
        <v>683</v>
      </c>
      <c r="E185" s="11"/>
      <c r="F185" s="12">
        <f>SUM(F186)</f>
        <v>5046.599999999999</v>
      </c>
      <c r="G185" s="12">
        <f>SUM(G186)</f>
        <v>2828.2</v>
      </c>
      <c r="H185" s="12">
        <f>SUM(H186)</f>
        <v>2934.2</v>
      </c>
    </row>
    <row r="186" spans="1:8" ht="15">
      <c r="A186" s="1" t="s">
        <v>589</v>
      </c>
      <c r="B186" s="11" t="s">
        <v>525</v>
      </c>
      <c r="C186" s="11" t="s">
        <v>532</v>
      </c>
      <c r="D186" s="11" t="s">
        <v>684</v>
      </c>
      <c r="E186" s="11"/>
      <c r="F186" s="12">
        <f>SUM(F187)</f>
        <v>5046.599999999999</v>
      </c>
      <c r="G186" s="12">
        <f>SUM(G187+G176)</f>
        <v>2828.2</v>
      </c>
      <c r="H186" s="12">
        <f>SUM(H187+H176)</f>
        <v>2934.2</v>
      </c>
    </row>
    <row r="187" spans="1:8" s="5" customFormat="1" ht="15">
      <c r="A187" s="1" t="s">
        <v>588</v>
      </c>
      <c r="B187" s="11" t="s">
        <v>525</v>
      </c>
      <c r="C187" s="11" t="s">
        <v>532</v>
      </c>
      <c r="D187" s="11" t="s">
        <v>685</v>
      </c>
      <c r="E187" s="11"/>
      <c r="F187" s="14">
        <f>SUM(F188)</f>
        <v>5046.599999999999</v>
      </c>
      <c r="G187" s="14">
        <f>SUM(G188)</f>
        <v>2828.2</v>
      </c>
      <c r="H187" s="14">
        <f>SUM(H188)</f>
        <v>2934.2</v>
      </c>
    </row>
    <row r="188" spans="1:8" s="5" customFormat="1" ht="30">
      <c r="A188" s="1" t="s">
        <v>408</v>
      </c>
      <c r="B188" s="11" t="s">
        <v>525</v>
      </c>
      <c r="C188" s="11" t="s">
        <v>532</v>
      </c>
      <c r="D188" s="11" t="s">
        <v>686</v>
      </c>
      <c r="E188" s="11"/>
      <c r="F188" s="14">
        <f>SUM(F189+F191+F193)</f>
        <v>5046.599999999999</v>
      </c>
      <c r="G188" s="14">
        <f>SUM(G189+G191+G193)</f>
        <v>2828.2</v>
      </c>
      <c r="H188" s="14">
        <f>SUM(H189+H191+H193)</f>
        <v>2934.2</v>
      </c>
    </row>
    <row r="189" spans="1:8" s="5" customFormat="1" ht="45">
      <c r="A189" s="1" t="s">
        <v>643</v>
      </c>
      <c r="B189" s="11" t="s">
        <v>525</v>
      </c>
      <c r="C189" s="11" t="s">
        <v>532</v>
      </c>
      <c r="D189" s="11" t="s">
        <v>686</v>
      </c>
      <c r="E189" s="11" t="s">
        <v>604</v>
      </c>
      <c r="F189" s="14">
        <f>SUM(F190)</f>
        <v>4953</v>
      </c>
      <c r="G189" s="14">
        <f>SUM(G190)</f>
        <v>2657.7</v>
      </c>
      <c r="H189" s="14">
        <f>SUM(H190)</f>
        <v>2758.7</v>
      </c>
    </row>
    <row r="190" spans="1:8" s="5" customFormat="1" ht="15">
      <c r="A190" s="1" t="s">
        <v>644</v>
      </c>
      <c r="B190" s="11" t="s">
        <v>525</v>
      </c>
      <c r="C190" s="11" t="s">
        <v>532</v>
      </c>
      <c r="D190" s="11" t="s">
        <v>686</v>
      </c>
      <c r="E190" s="11" t="s">
        <v>617</v>
      </c>
      <c r="F190" s="12">
        <f>'Ведомственная структура'!G626</f>
        <v>4953</v>
      </c>
      <c r="G190" s="12">
        <f>'Ведомственная структура'!H626</f>
        <v>2657.7</v>
      </c>
      <c r="H190" s="12">
        <f>'Ведомственная структура'!I626</f>
        <v>2758.7</v>
      </c>
    </row>
    <row r="191" spans="1:8" ht="15">
      <c r="A191" s="1" t="s">
        <v>645</v>
      </c>
      <c r="B191" s="11" t="s">
        <v>525</v>
      </c>
      <c r="C191" s="11" t="s">
        <v>532</v>
      </c>
      <c r="D191" s="11" t="s">
        <v>686</v>
      </c>
      <c r="E191" s="11" t="s">
        <v>620</v>
      </c>
      <c r="F191" s="12">
        <f>SUM(F192)</f>
        <v>92.7</v>
      </c>
      <c r="G191" s="12">
        <f>SUM(G192)</f>
        <v>170</v>
      </c>
      <c r="H191" s="12">
        <f>SUM(H192)</f>
        <v>175</v>
      </c>
    </row>
    <row r="192" spans="1:8" ht="30">
      <c r="A192" s="1" t="s">
        <v>646</v>
      </c>
      <c r="B192" s="11" t="s">
        <v>525</v>
      </c>
      <c r="C192" s="11" t="s">
        <v>532</v>
      </c>
      <c r="D192" s="11" t="s">
        <v>686</v>
      </c>
      <c r="E192" s="11" t="s">
        <v>621</v>
      </c>
      <c r="F192" s="12">
        <f>'Ведомственная структура'!G628</f>
        <v>92.7</v>
      </c>
      <c r="G192" s="12">
        <f>'Ведомственная структура'!H628</f>
        <v>170</v>
      </c>
      <c r="H192" s="12">
        <f>'Ведомственная структура'!I628</f>
        <v>175</v>
      </c>
    </row>
    <row r="193" spans="1:8" ht="15">
      <c r="A193" s="2" t="s">
        <v>623</v>
      </c>
      <c r="B193" s="11" t="s">
        <v>525</v>
      </c>
      <c r="C193" s="11" t="s">
        <v>532</v>
      </c>
      <c r="D193" s="11" t="s">
        <v>686</v>
      </c>
      <c r="E193" s="11" t="s">
        <v>625</v>
      </c>
      <c r="F193" s="12">
        <f>F194</f>
        <v>0.9</v>
      </c>
      <c r="G193" s="12">
        <f>G194</f>
        <v>0.5</v>
      </c>
      <c r="H193" s="12">
        <f>H194</f>
        <v>0.5</v>
      </c>
    </row>
    <row r="194" spans="1:8" ht="15">
      <c r="A194" s="2" t="s">
        <v>624</v>
      </c>
      <c r="B194" s="11" t="s">
        <v>525</v>
      </c>
      <c r="C194" s="11" t="s">
        <v>532</v>
      </c>
      <c r="D194" s="11" t="s">
        <v>686</v>
      </c>
      <c r="E194" s="11" t="s">
        <v>626</v>
      </c>
      <c r="F194" s="12">
        <f>SUM('Ведомственная структура'!G630)</f>
        <v>0.9</v>
      </c>
      <c r="G194" s="12">
        <f>SUM('Ведомственная структура'!H630)</f>
        <v>0.5</v>
      </c>
      <c r="H194" s="12">
        <f>SUM('Ведомственная структура'!I630)</f>
        <v>0.5</v>
      </c>
    </row>
    <row r="195" spans="1:8" ht="15">
      <c r="A195" s="2" t="s">
        <v>207</v>
      </c>
      <c r="B195" s="6" t="s">
        <v>525</v>
      </c>
      <c r="C195" s="6" t="s">
        <v>532</v>
      </c>
      <c r="D195" s="11" t="s">
        <v>495</v>
      </c>
      <c r="E195" s="6"/>
      <c r="F195" s="12">
        <f>SUM(F196+F200+F204+F208+F212)</f>
        <v>453.20000000000005</v>
      </c>
      <c r="G195" s="12">
        <f>SUM(G196+G200+G204+G208+G212)</f>
        <v>671.2</v>
      </c>
      <c r="H195" s="12">
        <f>SUM(H196+H200+H204+H208+H212)</f>
        <v>752.1999999999999</v>
      </c>
    </row>
    <row r="196" spans="1:8" ht="30">
      <c r="A196" s="29" t="s">
        <v>487</v>
      </c>
      <c r="B196" s="6" t="s">
        <v>525</v>
      </c>
      <c r="C196" s="6" t="s">
        <v>532</v>
      </c>
      <c r="D196" s="11" t="s">
        <v>498</v>
      </c>
      <c r="E196" s="6"/>
      <c r="F196" s="12">
        <f aca="true" t="shared" si="23" ref="F196:H198">SUM(F197)</f>
        <v>78.8</v>
      </c>
      <c r="G196" s="12">
        <f t="shared" si="23"/>
        <v>283.5</v>
      </c>
      <c r="H196" s="12">
        <f t="shared" si="23"/>
        <v>284.5</v>
      </c>
    </row>
    <row r="197" spans="1:8" ht="15">
      <c r="A197" s="1" t="s">
        <v>76</v>
      </c>
      <c r="B197" s="6" t="s">
        <v>525</v>
      </c>
      <c r="C197" s="6" t="s">
        <v>532</v>
      </c>
      <c r="D197" s="11" t="s">
        <v>499</v>
      </c>
      <c r="E197" s="6"/>
      <c r="F197" s="12">
        <f t="shared" si="23"/>
        <v>78.8</v>
      </c>
      <c r="G197" s="12">
        <f t="shared" si="23"/>
        <v>283.5</v>
      </c>
      <c r="H197" s="12">
        <f t="shared" si="23"/>
        <v>284.5</v>
      </c>
    </row>
    <row r="198" spans="1:8" ht="15">
      <c r="A198" s="1" t="s">
        <v>619</v>
      </c>
      <c r="B198" s="6" t="s">
        <v>525</v>
      </c>
      <c r="C198" s="6" t="s">
        <v>532</v>
      </c>
      <c r="D198" s="11" t="s">
        <v>499</v>
      </c>
      <c r="E198" s="11" t="s">
        <v>620</v>
      </c>
      <c r="F198" s="12">
        <f t="shared" si="23"/>
        <v>78.8</v>
      </c>
      <c r="G198" s="12">
        <f t="shared" si="23"/>
        <v>283.5</v>
      </c>
      <c r="H198" s="12">
        <f t="shared" si="23"/>
        <v>284.5</v>
      </c>
    </row>
    <row r="199" spans="1:8" ht="30">
      <c r="A199" s="1" t="s">
        <v>622</v>
      </c>
      <c r="B199" s="6" t="s">
        <v>525</v>
      </c>
      <c r="C199" s="6" t="s">
        <v>532</v>
      </c>
      <c r="D199" s="11" t="s">
        <v>499</v>
      </c>
      <c r="E199" s="11" t="s">
        <v>621</v>
      </c>
      <c r="F199" s="12">
        <f>'Ведомственная структура'!G635</f>
        <v>78.8</v>
      </c>
      <c r="G199" s="12">
        <f>'Ведомственная структура'!H635</f>
        <v>283.5</v>
      </c>
      <c r="H199" s="12">
        <f>'Ведомственная структура'!I635</f>
        <v>284.5</v>
      </c>
    </row>
    <row r="200" spans="1:8" ht="30">
      <c r="A200" s="29" t="s">
        <v>488</v>
      </c>
      <c r="B200" s="6" t="s">
        <v>525</v>
      </c>
      <c r="C200" s="6" t="s">
        <v>532</v>
      </c>
      <c r="D200" s="11" t="s">
        <v>501</v>
      </c>
      <c r="E200" s="6"/>
      <c r="F200" s="12">
        <f aca="true" t="shared" si="24" ref="F200:H202">SUM(F201)</f>
        <v>233.5</v>
      </c>
      <c r="G200" s="12">
        <f t="shared" si="24"/>
        <v>218.7</v>
      </c>
      <c r="H200" s="12">
        <f t="shared" si="24"/>
        <v>287.3</v>
      </c>
    </row>
    <row r="201" spans="1:8" ht="15">
      <c r="A201" s="1" t="s">
        <v>76</v>
      </c>
      <c r="B201" s="6" t="s">
        <v>525</v>
      </c>
      <c r="C201" s="6" t="s">
        <v>532</v>
      </c>
      <c r="D201" s="11" t="s">
        <v>502</v>
      </c>
      <c r="E201" s="6"/>
      <c r="F201" s="12">
        <f t="shared" si="24"/>
        <v>233.5</v>
      </c>
      <c r="G201" s="12">
        <f t="shared" si="24"/>
        <v>218.7</v>
      </c>
      <c r="H201" s="12">
        <f t="shared" si="24"/>
        <v>287.3</v>
      </c>
    </row>
    <row r="202" spans="1:8" ht="15">
      <c r="A202" s="1" t="s">
        <v>619</v>
      </c>
      <c r="B202" s="6" t="s">
        <v>525</v>
      </c>
      <c r="C202" s="6" t="s">
        <v>532</v>
      </c>
      <c r="D202" s="11" t="s">
        <v>502</v>
      </c>
      <c r="E202" s="11" t="s">
        <v>620</v>
      </c>
      <c r="F202" s="12">
        <f t="shared" si="24"/>
        <v>233.5</v>
      </c>
      <c r="G202" s="12">
        <f t="shared" si="24"/>
        <v>218.7</v>
      </c>
      <c r="H202" s="12">
        <f t="shared" si="24"/>
        <v>287.3</v>
      </c>
    </row>
    <row r="203" spans="1:8" ht="30">
      <c r="A203" s="1" t="s">
        <v>622</v>
      </c>
      <c r="B203" s="6" t="s">
        <v>525</v>
      </c>
      <c r="C203" s="6" t="s">
        <v>532</v>
      </c>
      <c r="D203" s="11" t="s">
        <v>502</v>
      </c>
      <c r="E203" s="11" t="s">
        <v>621</v>
      </c>
      <c r="F203" s="12">
        <f>'Ведомственная структура'!G639</f>
        <v>233.5</v>
      </c>
      <c r="G203" s="12">
        <f>'Ведомственная структура'!H639</f>
        <v>218.7</v>
      </c>
      <c r="H203" s="12">
        <f>'Ведомственная структура'!I639</f>
        <v>287.3</v>
      </c>
    </row>
    <row r="204" spans="1:8" ht="15">
      <c r="A204" s="29" t="s">
        <v>494</v>
      </c>
      <c r="B204" s="6" t="s">
        <v>525</v>
      </c>
      <c r="C204" s="6" t="s">
        <v>532</v>
      </c>
      <c r="D204" s="11" t="s">
        <v>503</v>
      </c>
      <c r="E204" s="6"/>
      <c r="F204" s="12">
        <f aca="true" t="shared" si="25" ref="F204:H206">SUM(F205)</f>
        <v>21.5</v>
      </c>
      <c r="G204" s="12">
        <f t="shared" si="25"/>
        <v>21.5</v>
      </c>
      <c r="H204" s="12">
        <f t="shared" si="25"/>
        <v>21.5</v>
      </c>
    </row>
    <row r="205" spans="1:8" ht="15">
      <c r="A205" s="1" t="s">
        <v>76</v>
      </c>
      <c r="B205" s="6" t="s">
        <v>525</v>
      </c>
      <c r="C205" s="6" t="s">
        <v>532</v>
      </c>
      <c r="D205" s="11" t="s">
        <v>504</v>
      </c>
      <c r="E205" s="6"/>
      <c r="F205" s="12">
        <f t="shared" si="25"/>
        <v>21.5</v>
      </c>
      <c r="G205" s="12">
        <f t="shared" si="25"/>
        <v>21.5</v>
      </c>
      <c r="H205" s="12">
        <f t="shared" si="25"/>
        <v>21.5</v>
      </c>
    </row>
    <row r="206" spans="1:8" ht="15">
      <c r="A206" s="1" t="s">
        <v>619</v>
      </c>
      <c r="B206" s="6" t="s">
        <v>525</v>
      </c>
      <c r="C206" s="6" t="s">
        <v>532</v>
      </c>
      <c r="D206" s="11" t="s">
        <v>504</v>
      </c>
      <c r="E206" s="11" t="s">
        <v>620</v>
      </c>
      <c r="F206" s="12">
        <f t="shared" si="25"/>
        <v>21.5</v>
      </c>
      <c r="G206" s="12">
        <f t="shared" si="25"/>
        <v>21.5</v>
      </c>
      <c r="H206" s="12">
        <f t="shared" si="25"/>
        <v>21.5</v>
      </c>
    </row>
    <row r="207" spans="1:8" ht="30">
      <c r="A207" s="1" t="s">
        <v>622</v>
      </c>
      <c r="B207" s="6" t="s">
        <v>525</v>
      </c>
      <c r="C207" s="6" t="s">
        <v>532</v>
      </c>
      <c r="D207" s="11" t="s">
        <v>504</v>
      </c>
      <c r="E207" s="11" t="s">
        <v>621</v>
      </c>
      <c r="F207" s="12">
        <f>'Ведомственная структура'!G643</f>
        <v>21.5</v>
      </c>
      <c r="G207" s="12">
        <f>'Ведомственная структура'!H643</f>
        <v>21.5</v>
      </c>
      <c r="H207" s="12">
        <f>'Ведомственная структура'!I643</f>
        <v>21.5</v>
      </c>
    </row>
    <row r="208" spans="1:8" ht="15">
      <c r="A208" s="29" t="s">
        <v>493</v>
      </c>
      <c r="B208" s="6" t="s">
        <v>525</v>
      </c>
      <c r="C208" s="6" t="s">
        <v>532</v>
      </c>
      <c r="D208" s="11" t="s">
        <v>505</v>
      </c>
      <c r="E208" s="6"/>
      <c r="F208" s="12">
        <f aca="true" t="shared" si="26" ref="F208:H210">SUM(F209)</f>
        <v>1</v>
      </c>
      <c r="G208" s="12">
        <f t="shared" si="26"/>
        <v>3.5</v>
      </c>
      <c r="H208" s="12">
        <f t="shared" si="26"/>
        <v>3.9</v>
      </c>
    </row>
    <row r="209" spans="1:8" ht="15">
      <c r="A209" s="1" t="s">
        <v>76</v>
      </c>
      <c r="B209" s="6" t="s">
        <v>525</v>
      </c>
      <c r="C209" s="6" t="s">
        <v>532</v>
      </c>
      <c r="D209" s="11" t="s">
        <v>506</v>
      </c>
      <c r="E209" s="6"/>
      <c r="F209" s="12">
        <f t="shared" si="26"/>
        <v>1</v>
      </c>
      <c r="G209" s="12">
        <f t="shared" si="26"/>
        <v>3.5</v>
      </c>
      <c r="H209" s="12">
        <f t="shared" si="26"/>
        <v>3.9</v>
      </c>
    </row>
    <row r="210" spans="1:8" ht="15">
      <c r="A210" s="1" t="s">
        <v>619</v>
      </c>
      <c r="B210" s="6" t="s">
        <v>525</v>
      </c>
      <c r="C210" s="6" t="s">
        <v>532</v>
      </c>
      <c r="D210" s="11" t="s">
        <v>506</v>
      </c>
      <c r="E210" s="11" t="s">
        <v>620</v>
      </c>
      <c r="F210" s="12">
        <f t="shared" si="26"/>
        <v>1</v>
      </c>
      <c r="G210" s="12">
        <f t="shared" si="26"/>
        <v>3.5</v>
      </c>
      <c r="H210" s="12">
        <f t="shared" si="26"/>
        <v>3.9</v>
      </c>
    </row>
    <row r="211" spans="1:8" ht="30">
      <c r="A211" s="1" t="s">
        <v>622</v>
      </c>
      <c r="B211" s="6" t="s">
        <v>525</v>
      </c>
      <c r="C211" s="6" t="s">
        <v>532</v>
      </c>
      <c r="D211" s="11" t="s">
        <v>506</v>
      </c>
      <c r="E211" s="11" t="s">
        <v>621</v>
      </c>
      <c r="F211" s="12">
        <f>'Ведомственная структура'!G647</f>
        <v>1</v>
      </c>
      <c r="G211" s="12">
        <f>'Ведомственная структура'!H647</f>
        <v>3.5</v>
      </c>
      <c r="H211" s="12">
        <f>'Ведомственная структура'!I647</f>
        <v>3.9</v>
      </c>
    </row>
    <row r="212" spans="1:8" ht="30">
      <c r="A212" s="29" t="s">
        <v>511</v>
      </c>
      <c r="B212" s="6" t="s">
        <v>525</v>
      </c>
      <c r="C212" s="6" t="s">
        <v>532</v>
      </c>
      <c r="D212" s="11" t="s">
        <v>507</v>
      </c>
      <c r="E212" s="6"/>
      <c r="F212" s="12">
        <f aca="true" t="shared" si="27" ref="F212:H214">SUM(F213)</f>
        <v>118.4</v>
      </c>
      <c r="G212" s="12">
        <f t="shared" si="27"/>
        <v>144</v>
      </c>
      <c r="H212" s="12">
        <f t="shared" si="27"/>
        <v>155</v>
      </c>
    </row>
    <row r="213" spans="1:8" ht="15">
      <c r="A213" s="1" t="s">
        <v>76</v>
      </c>
      <c r="B213" s="6" t="s">
        <v>525</v>
      </c>
      <c r="C213" s="6" t="s">
        <v>532</v>
      </c>
      <c r="D213" s="11" t="s">
        <v>508</v>
      </c>
      <c r="E213" s="6"/>
      <c r="F213" s="12">
        <f t="shared" si="27"/>
        <v>118.4</v>
      </c>
      <c r="G213" s="12">
        <f t="shared" si="27"/>
        <v>144</v>
      </c>
      <c r="H213" s="12">
        <f t="shared" si="27"/>
        <v>155</v>
      </c>
    </row>
    <row r="214" spans="1:8" ht="15">
      <c r="A214" s="1" t="s">
        <v>619</v>
      </c>
      <c r="B214" s="6" t="s">
        <v>525</v>
      </c>
      <c r="C214" s="6" t="s">
        <v>532</v>
      </c>
      <c r="D214" s="11" t="s">
        <v>508</v>
      </c>
      <c r="E214" s="11" t="s">
        <v>620</v>
      </c>
      <c r="F214" s="12">
        <f t="shared" si="27"/>
        <v>118.4</v>
      </c>
      <c r="G214" s="12">
        <f t="shared" si="27"/>
        <v>144</v>
      </c>
      <c r="H214" s="12">
        <f t="shared" si="27"/>
        <v>155</v>
      </c>
    </row>
    <row r="215" spans="1:8" ht="30">
      <c r="A215" s="1" t="s">
        <v>622</v>
      </c>
      <c r="B215" s="6" t="s">
        <v>525</v>
      </c>
      <c r="C215" s="6" t="s">
        <v>532</v>
      </c>
      <c r="D215" s="11" t="s">
        <v>508</v>
      </c>
      <c r="E215" s="11" t="s">
        <v>621</v>
      </c>
      <c r="F215" s="12">
        <f>'Ведомственная структура'!G651</f>
        <v>118.4</v>
      </c>
      <c r="G215" s="12">
        <f>'Ведомственная структура'!H651</f>
        <v>144</v>
      </c>
      <c r="H215" s="12">
        <f>'Ведомственная структура'!I651</f>
        <v>155</v>
      </c>
    </row>
    <row r="216" spans="1:8" s="5" customFormat="1" ht="15">
      <c r="A216" s="2" t="s">
        <v>484</v>
      </c>
      <c r="B216" s="11" t="s">
        <v>525</v>
      </c>
      <c r="C216" s="11" t="s">
        <v>527</v>
      </c>
      <c r="D216" s="11"/>
      <c r="E216" s="11"/>
      <c r="F216" s="14">
        <f aca="true" t="shared" si="28" ref="F216:H219">SUM(F217)</f>
        <v>238.9</v>
      </c>
      <c r="G216" s="14">
        <f t="shared" si="28"/>
        <v>0</v>
      </c>
      <c r="H216" s="14">
        <f t="shared" si="28"/>
        <v>0</v>
      </c>
    </row>
    <row r="217" spans="1:8" s="5" customFormat="1" ht="15">
      <c r="A217" s="2" t="s">
        <v>483</v>
      </c>
      <c r="B217" s="11" t="s">
        <v>525</v>
      </c>
      <c r="C217" s="11" t="s">
        <v>527</v>
      </c>
      <c r="D217" s="11" t="s">
        <v>691</v>
      </c>
      <c r="E217" s="11"/>
      <c r="F217" s="14">
        <f t="shared" si="28"/>
        <v>238.9</v>
      </c>
      <c r="G217" s="14">
        <f t="shared" si="28"/>
        <v>0</v>
      </c>
      <c r="H217" s="14">
        <f t="shared" si="28"/>
        <v>0</v>
      </c>
    </row>
    <row r="218" spans="1:8" s="5" customFormat="1" ht="30">
      <c r="A218" s="2" t="s">
        <v>693</v>
      </c>
      <c r="B218" s="11" t="s">
        <v>525</v>
      </c>
      <c r="C218" s="11" t="s">
        <v>527</v>
      </c>
      <c r="D218" s="11" t="s">
        <v>692</v>
      </c>
      <c r="E218" s="11"/>
      <c r="F218" s="14">
        <f t="shared" si="28"/>
        <v>238.9</v>
      </c>
      <c r="G218" s="14">
        <f t="shared" si="28"/>
        <v>0</v>
      </c>
      <c r="H218" s="14">
        <f t="shared" si="28"/>
        <v>0</v>
      </c>
    </row>
    <row r="219" spans="1:8" s="5" customFormat="1" ht="15">
      <c r="A219" s="2" t="s">
        <v>619</v>
      </c>
      <c r="B219" s="11" t="s">
        <v>525</v>
      </c>
      <c r="C219" s="11" t="s">
        <v>527</v>
      </c>
      <c r="D219" s="11" t="s">
        <v>692</v>
      </c>
      <c r="E219" s="11" t="s">
        <v>625</v>
      </c>
      <c r="F219" s="14">
        <f t="shared" si="28"/>
        <v>238.9</v>
      </c>
      <c r="G219" s="14">
        <f t="shared" si="28"/>
        <v>0</v>
      </c>
      <c r="H219" s="14">
        <f t="shared" si="28"/>
        <v>0</v>
      </c>
    </row>
    <row r="220" spans="1:8" s="5" customFormat="1" ht="30">
      <c r="A220" s="2" t="s">
        <v>622</v>
      </c>
      <c r="B220" s="11" t="s">
        <v>525</v>
      </c>
      <c r="C220" s="11" t="s">
        <v>527</v>
      </c>
      <c r="D220" s="11" t="s">
        <v>692</v>
      </c>
      <c r="E220" s="11" t="s">
        <v>354</v>
      </c>
      <c r="F220" s="12">
        <f>'Ведомственная структура'!G147</f>
        <v>238.9</v>
      </c>
      <c r="G220" s="12">
        <f>'Ведомственная структура'!H147</f>
        <v>0</v>
      </c>
      <c r="H220" s="12">
        <f>'Ведомственная структура'!I147</f>
        <v>0</v>
      </c>
    </row>
    <row r="221" spans="1:8" s="5" customFormat="1" ht="15">
      <c r="A221" s="1" t="s">
        <v>546</v>
      </c>
      <c r="B221" s="11" t="s">
        <v>525</v>
      </c>
      <c r="C221" s="11" t="s">
        <v>542</v>
      </c>
      <c r="D221" s="11"/>
      <c r="E221" s="11"/>
      <c r="F221" s="14">
        <f aca="true" t="shared" si="29" ref="F221:H225">SUM(F222)</f>
        <v>50.900000000000006</v>
      </c>
      <c r="G221" s="14">
        <f t="shared" si="29"/>
        <v>100</v>
      </c>
      <c r="H221" s="14">
        <f t="shared" si="29"/>
        <v>100</v>
      </c>
    </row>
    <row r="222" spans="1:8" s="5" customFormat="1" ht="15">
      <c r="A222" s="1" t="s">
        <v>577</v>
      </c>
      <c r="B222" s="11" t="s">
        <v>525</v>
      </c>
      <c r="C222" s="11" t="s">
        <v>542</v>
      </c>
      <c r="D222" s="11" t="s">
        <v>694</v>
      </c>
      <c r="E222" s="11"/>
      <c r="F222" s="14">
        <f t="shared" si="29"/>
        <v>50.900000000000006</v>
      </c>
      <c r="G222" s="14">
        <f t="shared" si="29"/>
        <v>100</v>
      </c>
      <c r="H222" s="14">
        <f t="shared" si="29"/>
        <v>100</v>
      </c>
    </row>
    <row r="223" spans="1:8" s="5" customFormat="1" ht="15">
      <c r="A223" s="1" t="s">
        <v>578</v>
      </c>
      <c r="B223" s="11" t="s">
        <v>525</v>
      </c>
      <c r="C223" s="11" t="s">
        <v>542</v>
      </c>
      <c r="D223" s="11" t="s">
        <v>695</v>
      </c>
      <c r="E223" s="11"/>
      <c r="F223" s="14">
        <f t="shared" si="29"/>
        <v>50.900000000000006</v>
      </c>
      <c r="G223" s="14">
        <f t="shared" si="29"/>
        <v>100</v>
      </c>
      <c r="H223" s="14">
        <f t="shared" si="29"/>
        <v>100</v>
      </c>
    </row>
    <row r="224" spans="1:8" s="5" customFormat="1" ht="15">
      <c r="A224" s="1" t="s">
        <v>547</v>
      </c>
      <c r="B224" s="11" t="s">
        <v>525</v>
      </c>
      <c r="C224" s="11" t="s">
        <v>542</v>
      </c>
      <c r="D224" s="11" t="s">
        <v>696</v>
      </c>
      <c r="E224" s="11"/>
      <c r="F224" s="14">
        <f t="shared" si="29"/>
        <v>50.900000000000006</v>
      </c>
      <c r="G224" s="14">
        <f t="shared" si="29"/>
        <v>100</v>
      </c>
      <c r="H224" s="14">
        <f t="shared" si="29"/>
        <v>100</v>
      </c>
    </row>
    <row r="225" spans="1:8" s="5" customFormat="1" ht="15">
      <c r="A225" s="1" t="s">
        <v>623</v>
      </c>
      <c r="B225" s="11" t="s">
        <v>525</v>
      </c>
      <c r="C225" s="11" t="s">
        <v>542</v>
      </c>
      <c r="D225" s="11" t="s">
        <v>696</v>
      </c>
      <c r="E225" s="11" t="s">
        <v>625</v>
      </c>
      <c r="F225" s="14">
        <f t="shared" si="29"/>
        <v>50.900000000000006</v>
      </c>
      <c r="G225" s="14">
        <f t="shared" si="29"/>
        <v>100</v>
      </c>
      <c r="H225" s="14">
        <f t="shared" si="29"/>
        <v>100</v>
      </c>
    </row>
    <row r="226" spans="1:8" ht="15">
      <c r="A226" s="1" t="s">
        <v>569</v>
      </c>
      <c r="B226" s="11" t="s">
        <v>525</v>
      </c>
      <c r="C226" s="11" t="s">
        <v>542</v>
      </c>
      <c r="D226" s="11" t="s">
        <v>696</v>
      </c>
      <c r="E226" s="11" t="s">
        <v>568</v>
      </c>
      <c r="F226" s="12">
        <f>'Ведомственная структура'!G153</f>
        <v>50.900000000000006</v>
      </c>
      <c r="G226" s="12">
        <f>'Ведомственная структура'!H153</f>
        <v>100</v>
      </c>
      <c r="H226" s="12">
        <f>'Ведомственная структура'!I153</f>
        <v>100</v>
      </c>
    </row>
    <row r="227" spans="1:8" ht="15">
      <c r="A227" s="1" t="s">
        <v>528</v>
      </c>
      <c r="B227" s="11" t="s">
        <v>525</v>
      </c>
      <c r="C227" s="11" t="s">
        <v>555</v>
      </c>
      <c r="D227" s="11"/>
      <c r="E227" s="11"/>
      <c r="F227" s="12">
        <f>SUM(F249+F293+F302+F326+F283+F315+F331+F278+F239+F340+F246+F228)</f>
        <v>29587.3</v>
      </c>
      <c r="G227" s="12">
        <f>SUM(G249+G293+G302+G326+G283+G315+G331+G278+G239+G340+G246+G228)</f>
        <v>18991.600000000002</v>
      </c>
      <c r="H227" s="12">
        <f>SUM(H249+H293+H302+H326+H283+H315+H331+H278+H239+H340+H246+H228)</f>
        <v>19212.4</v>
      </c>
    </row>
    <row r="228" spans="1:8" ht="15">
      <c r="A228" s="76" t="s">
        <v>581</v>
      </c>
      <c r="B228" s="43" t="s">
        <v>525</v>
      </c>
      <c r="C228" s="43" t="s">
        <v>555</v>
      </c>
      <c r="D228" s="44" t="s">
        <v>704</v>
      </c>
      <c r="E228" s="44"/>
      <c r="F228" s="12">
        <f>F235+F229</f>
        <v>1074.5</v>
      </c>
      <c r="G228" s="12">
        <f>G235</f>
        <v>0</v>
      </c>
      <c r="H228" s="12">
        <f>H235</f>
        <v>0</v>
      </c>
    </row>
    <row r="229" spans="1:8" ht="15">
      <c r="A229" s="76" t="s">
        <v>277</v>
      </c>
      <c r="B229" s="43" t="s">
        <v>525</v>
      </c>
      <c r="C229" s="43" t="s">
        <v>555</v>
      </c>
      <c r="D229" s="44" t="s">
        <v>278</v>
      </c>
      <c r="E229" s="44"/>
      <c r="F229" s="12">
        <f>F230</f>
        <v>724.5</v>
      </c>
      <c r="G229" s="12"/>
      <c r="H229" s="12"/>
    </row>
    <row r="230" spans="1:8" ht="30">
      <c r="A230" s="76" t="s">
        <v>340</v>
      </c>
      <c r="B230" s="43" t="s">
        <v>525</v>
      </c>
      <c r="C230" s="43" t="s">
        <v>555</v>
      </c>
      <c r="D230" s="44" t="s">
        <v>344</v>
      </c>
      <c r="E230" s="44"/>
      <c r="F230" s="12">
        <f>F231+F233</f>
        <v>724.5</v>
      </c>
      <c r="G230" s="12"/>
      <c r="H230" s="12"/>
    </row>
    <row r="231" spans="1:8" ht="45">
      <c r="A231" s="46" t="s">
        <v>656</v>
      </c>
      <c r="B231" s="43" t="s">
        <v>525</v>
      </c>
      <c r="C231" s="43" t="s">
        <v>555</v>
      </c>
      <c r="D231" s="44" t="s">
        <v>344</v>
      </c>
      <c r="E231" s="44" t="s">
        <v>604</v>
      </c>
      <c r="F231" s="12">
        <f>F232</f>
        <v>262.3</v>
      </c>
      <c r="G231" s="12"/>
      <c r="H231" s="12"/>
    </row>
    <row r="232" spans="1:8" ht="15">
      <c r="A232" s="46" t="s">
        <v>627</v>
      </c>
      <c r="B232" s="43" t="s">
        <v>525</v>
      </c>
      <c r="C232" s="43" t="s">
        <v>555</v>
      </c>
      <c r="D232" s="44" t="s">
        <v>344</v>
      </c>
      <c r="E232" s="44" t="s">
        <v>628</v>
      </c>
      <c r="F232" s="12">
        <f>'Ведомственная структура'!G159</f>
        <v>262.3</v>
      </c>
      <c r="G232" s="12"/>
      <c r="H232" s="12"/>
    </row>
    <row r="233" spans="1:8" ht="15">
      <c r="A233" s="46" t="s">
        <v>619</v>
      </c>
      <c r="B233" s="43" t="s">
        <v>525</v>
      </c>
      <c r="C233" s="43" t="s">
        <v>555</v>
      </c>
      <c r="D233" s="44" t="s">
        <v>344</v>
      </c>
      <c r="E233" s="44" t="s">
        <v>620</v>
      </c>
      <c r="F233" s="12">
        <f>F234</f>
        <v>462.2</v>
      </c>
      <c r="G233" s="12"/>
      <c r="H233" s="12"/>
    </row>
    <row r="234" spans="1:8" ht="30">
      <c r="A234" s="46" t="s">
        <v>622</v>
      </c>
      <c r="B234" s="43" t="s">
        <v>525</v>
      </c>
      <c r="C234" s="43" t="s">
        <v>555</v>
      </c>
      <c r="D234" s="44" t="s">
        <v>344</v>
      </c>
      <c r="E234" s="44" t="s">
        <v>621</v>
      </c>
      <c r="F234" s="12">
        <f>'Ведомственная структура'!G161</f>
        <v>462.2</v>
      </c>
      <c r="G234" s="12"/>
      <c r="H234" s="12"/>
    </row>
    <row r="235" spans="1:8" ht="15">
      <c r="A235" s="76" t="s">
        <v>301</v>
      </c>
      <c r="B235" s="43" t="s">
        <v>525</v>
      </c>
      <c r="C235" s="43" t="s">
        <v>555</v>
      </c>
      <c r="D235" s="44" t="s">
        <v>302</v>
      </c>
      <c r="E235" s="44"/>
      <c r="F235" s="12">
        <f>F236</f>
        <v>350</v>
      </c>
      <c r="G235" s="12">
        <f aca="true" t="shared" si="30" ref="G235:H237">G236</f>
        <v>0</v>
      </c>
      <c r="H235" s="12">
        <f t="shared" si="30"/>
        <v>0</v>
      </c>
    </row>
    <row r="236" spans="1:8" ht="15">
      <c r="A236" s="46" t="s">
        <v>334</v>
      </c>
      <c r="B236" s="43" t="s">
        <v>525</v>
      </c>
      <c r="C236" s="43" t="s">
        <v>555</v>
      </c>
      <c r="D236" s="43" t="s">
        <v>347</v>
      </c>
      <c r="E236" s="43"/>
      <c r="F236" s="12">
        <f>F237</f>
        <v>350</v>
      </c>
      <c r="G236" s="12">
        <f t="shared" si="30"/>
        <v>0</v>
      </c>
      <c r="H236" s="12">
        <f t="shared" si="30"/>
        <v>0</v>
      </c>
    </row>
    <row r="237" spans="1:8" ht="45">
      <c r="A237" s="46" t="s">
        <v>656</v>
      </c>
      <c r="B237" s="43" t="s">
        <v>525</v>
      </c>
      <c r="C237" s="43" t="s">
        <v>555</v>
      </c>
      <c r="D237" s="43" t="s">
        <v>347</v>
      </c>
      <c r="E237" s="43" t="s">
        <v>604</v>
      </c>
      <c r="F237" s="12">
        <f>F238</f>
        <v>350</v>
      </c>
      <c r="G237" s="12">
        <f t="shared" si="30"/>
        <v>0</v>
      </c>
      <c r="H237" s="12">
        <f t="shared" si="30"/>
        <v>0</v>
      </c>
    </row>
    <row r="238" spans="1:8" ht="15">
      <c r="A238" s="46" t="s">
        <v>627</v>
      </c>
      <c r="B238" s="43" t="s">
        <v>525</v>
      </c>
      <c r="C238" s="43" t="s">
        <v>555</v>
      </c>
      <c r="D238" s="43" t="s">
        <v>347</v>
      </c>
      <c r="E238" s="43" t="s">
        <v>628</v>
      </c>
      <c r="F238" s="12">
        <f>'Ведомственная структура'!G165</f>
        <v>350</v>
      </c>
      <c r="G238" s="12"/>
      <c r="H238" s="12"/>
    </row>
    <row r="239" spans="1:8" ht="15">
      <c r="A239" s="1" t="s">
        <v>579</v>
      </c>
      <c r="B239" s="11" t="s">
        <v>525</v>
      </c>
      <c r="C239" s="11" t="s">
        <v>555</v>
      </c>
      <c r="D239" s="11" t="s">
        <v>698</v>
      </c>
      <c r="E239" s="11"/>
      <c r="F239" s="12">
        <f>SUM(F240+F242+F244)</f>
        <v>22383.800000000003</v>
      </c>
      <c r="G239" s="12">
        <f>SUM(G240+G242+G244)</f>
        <v>15829.900000000001</v>
      </c>
      <c r="H239" s="12">
        <f>SUM(H240+H242+H244)</f>
        <v>16315.7</v>
      </c>
    </row>
    <row r="240" spans="1:8" ht="45">
      <c r="A240" s="1" t="s">
        <v>643</v>
      </c>
      <c r="B240" s="11" t="s">
        <v>525</v>
      </c>
      <c r="C240" s="11" t="s">
        <v>555</v>
      </c>
      <c r="D240" s="11" t="s">
        <v>698</v>
      </c>
      <c r="E240" s="11" t="s">
        <v>604</v>
      </c>
      <c r="F240" s="12">
        <f>SUM(F241)</f>
        <v>13349</v>
      </c>
      <c r="G240" s="12">
        <f>SUM(G241)</f>
        <v>7577.3</v>
      </c>
      <c r="H240" s="12">
        <f>SUM(H241)</f>
        <v>7865.2</v>
      </c>
    </row>
    <row r="241" spans="1:8" ht="15">
      <c r="A241" s="1" t="s">
        <v>627</v>
      </c>
      <c r="B241" s="11" t="s">
        <v>525</v>
      </c>
      <c r="C241" s="11" t="s">
        <v>555</v>
      </c>
      <c r="D241" s="11" t="s">
        <v>698</v>
      </c>
      <c r="E241" s="11" t="s">
        <v>628</v>
      </c>
      <c r="F241" s="12">
        <f>'Ведомственная структура'!G169</f>
        <v>13349</v>
      </c>
      <c r="G241" s="12">
        <f>'Ведомственная структура'!H169</f>
        <v>7577.3</v>
      </c>
      <c r="H241" s="12">
        <f>'Ведомственная структура'!I169</f>
        <v>7865.2</v>
      </c>
    </row>
    <row r="242" spans="1:8" ht="15">
      <c r="A242" s="1" t="s">
        <v>645</v>
      </c>
      <c r="B242" s="11" t="s">
        <v>525</v>
      </c>
      <c r="C242" s="11" t="s">
        <v>555</v>
      </c>
      <c r="D242" s="11" t="s">
        <v>698</v>
      </c>
      <c r="E242" s="11" t="s">
        <v>620</v>
      </c>
      <c r="F242" s="12">
        <f>SUM(F243)</f>
        <v>9028.4</v>
      </c>
      <c r="G242" s="12">
        <f>SUM(G243)</f>
        <v>8252.1</v>
      </c>
      <c r="H242" s="12">
        <f>SUM(H243)</f>
        <v>8450</v>
      </c>
    </row>
    <row r="243" spans="1:8" ht="30">
      <c r="A243" s="1" t="s">
        <v>646</v>
      </c>
      <c r="B243" s="11" t="s">
        <v>525</v>
      </c>
      <c r="C243" s="11" t="s">
        <v>555</v>
      </c>
      <c r="D243" s="11" t="s">
        <v>698</v>
      </c>
      <c r="E243" s="11" t="s">
        <v>621</v>
      </c>
      <c r="F243" s="12">
        <f>'Ведомственная структура'!G171</f>
        <v>9028.4</v>
      </c>
      <c r="G243" s="12">
        <f>'Ведомственная структура'!H171</f>
        <v>8252.1</v>
      </c>
      <c r="H243" s="12">
        <f>'Ведомственная структура'!I171</f>
        <v>8450</v>
      </c>
    </row>
    <row r="244" spans="1:8" ht="15">
      <c r="A244" s="1" t="s">
        <v>623</v>
      </c>
      <c r="B244" s="11" t="s">
        <v>525</v>
      </c>
      <c r="C244" s="11" t="s">
        <v>555</v>
      </c>
      <c r="D244" s="11" t="s">
        <v>698</v>
      </c>
      <c r="E244" s="11" t="s">
        <v>625</v>
      </c>
      <c r="F244" s="12">
        <f>F245</f>
        <v>6.4</v>
      </c>
      <c r="G244" s="12">
        <f>G245</f>
        <v>0.5</v>
      </c>
      <c r="H244" s="12">
        <f>H245</f>
        <v>0.5</v>
      </c>
    </row>
    <row r="245" spans="1:8" ht="15">
      <c r="A245" s="1" t="s">
        <v>624</v>
      </c>
      <c r="B245" s="11" t="s">
        <v>525</v>
      </c>
      <c r="C245" s="11" t="s">
        <v>555</v>
      </c>
      <c r="D245" s="11" t="s">
        <v>698</v>
      </c>
      <c r="E245" s="11" t="s">
        <v>626</v>
      </c>
      <c r="F245" s="12">
        <f>'Ведомственная структура'!G173</f>
        <v>6.4</v>
      </c>
      <c r="G245" s="12">
        <f>'Ведомственная структура'!H173</f>
        <v>0.5</v>
      </c>
      <c r="H245" s="12">
        <f>'Ведомственная структура'!I173</f>
        <v>0.5</v>
      </c>
    </row>
    <row r="246" spans="1:8" ht="30">
      <c r="A246" s="1" t="s">
        <v>580</v>
      </c>
      <c r="B246" s="11" t="s">
        <v>525</v>
      </c>
      <c r="C246" s="11" t="s">
        <v>555</v>
      </c>
      <c r="D246" s="11" t="s">
        <v>699</v>
      </c>
      <c r="E246" s="11"/>
      <c r="F246" s="12">
        <f aca="true" t="shared" si="31" ref="F246:H247">SUM(F247)</f>
        <v>295.6</v>
      </c>
      <c r="G246" s="12">
        <f t="shared" si="31"/>
        <v>238</v>
      </c>
      <c r="H246" s="12">
        <f t="shared" si="31"/>
        <v>238</v>
      </c>
    </row>
    <row r="247" spans="1:8" ht="15">
      <c r="A247" s="1" t="s">
        <v>623</v>
      </c>
      <c r="B247" s="11" t="s">
        <v>525</v>
      </c>
      <c r="C247" s="11" t="s">
        <v>555</v>
      </c>
      <c r="D247" s="11" t="s">
        <v>699</v>
      </c>
      <c r="E247" s="11" t="s">
        <v>625</v>
      </c>
      <c r="F247" s="12">
        <f t="shared" si="31"/>
        <v>295.6</v>
      </c>
      <c r="G247" s="12">
        <f t="shared" si="31"/>
        <v>238</v>
      </c>
      <c r="H247" s="12">
        <f t="shared" si="31"/>
        <v>238</v>
      </c>
    </row>
    <row r="248" spans="1:8" ht="15">
      <c r="A248" s="1" t="s">
        <v>624</v>
      </c>
      <c r="B248" s="11" t="s">
        <v>525</v>
      </c>
      <c r="C248" s="11" t="s">
        <v>555</v>
      </c>
      <c r="D248" s="11" t="s">
        <v>699</v>
      </c>
      <c r="E248" s="11" t="s">
        <v>626</v>
      </c>
      <c r="F248" s="12">
        <f>'Ведомственная структура'!G176</f>
        <v>295.6</v>
      </c>
      <c r="G248" s="12">
        <f>'Ведомственная структура'!H176</f>
        <v>238</v>
      </c>
      <c r="H248" s="12">
        <f>'Ведомственная структура'!I176</f>
        <v>238</v>
      </c>
    </row>
    <row r="249" spans="1:8" ht="15">
      <c r="A249" s="1" t="s">
        <v>577</v>
      </c>
      <c r="B249" s="11" t="s">
        <v>525</v>
      </c>
      <c r="C249" s="11" t="s">
        <v>555</v>
      </c>
      <c r="D249" s="11" t="s">
        <v>694</v>
      </c>
      <c r="E249" s="11"/>
      <c r="F249" s="12">
        <f>SUM(F250+F259+F266+F271)</f>
        <v>3465.1</v>
      </c>
      <c r="G249" s="12">
        <f>SUM(G250+G259+G266+G271)</f>
        <v>306.2</v>
      </c>
      <c r="H249" s="12">
        <f>SUM(H250+H259+H266+H271)</f>
        <v>286.2</v>
      </c>
    </row>
    <row r="250" spans="1:8" ht="15">
      <c r="A250" s="1" t="s">
        <v>60</v>
      </c>
      <c r="B250" s="11" t="s">
        <v>525</v>
      </c>
      <c r="C250" s="11" t="s">
        <v>555</v>
      </c>
      <c r="D250" s="11" t="s">
        <v>61</v>
      </c>
      <c r="E250" s="11"/>
      <c r="F250" s="12">
        <f>SUM(F254+F251)</f>
        <v>1405.6</v>
      </c>
      <c r="G250" s="12">
        <f>SUM(G254)</f>
        <v>0</v>
      </c>
      <c r="H250" s="12">
        <f>SUM(H254)</f>
        <v>0</v>
      </c>
    </row>
    <row r="251" spans="1:8" ht="30">
      <c r="A251" s="1" t="s">
        <v>433</v>
      </c>
      <c r="B251" s="11" t="s">
        <v>525</v>
      </c>
      <c r="C251" s="11" t="s">
        <v>555</v>
      </c>
      <c r="D251" s="11" t="s">
        <v>434</v>
      </c>
      <c r="E251" s="11"/>
      <c r="F251" s="12">
        <f>SUM(F252)</f>
        <v>341.9</v>
      </c>
      <c r="G251" s="12">
        <f>SUM(G252)</f>
        <v>0</v>
      </c>
      <c r="H251" s="12">
        <f>SUM(H252)</f>
        <v>0</v>
      </c>
    </row>
    <row r="252" spans="1:8" ht="15">
      <c r="A252" s="1" t="s">
        <v>645</v>
      </c>
      <c r="B252" s="11" t="s">
        <v>525</v>
      </c>
      <c r="C252" s="11" t="s">
        <v>555</v>
      </c>
      <c r="D252" s="11" t="s">
        <v>434</v>
      </c>
      <c r="E252" s="11" t="s">
        <v>620</v>
      </c>
      <c r="F252" s="12">
        <f>'Ведомственная структура'!G180</f>
        <v>341.9</v>
      </c>
      <c r="G252" s="12">
        <f>'Ведомственная структура'!H180</f>
        <v>0</v>
      </c>
      <c r="H252" s="12">
        <f>'Ведомственная структура'!I180</f>
        <v>0</v>
      </c>
    </row>
    <row r="253" spans="1:8" ht="30">
      <c r="A253" s="1" t="s">
        <v>646</v>
      </c>
      <c r="B253" s="11" t="s">
        <v>525</v>
      </c>
      <c r="C253" s="11" t="s">
        <v>555</v>
      </c>
      <c r="D253" s="11" t="s">
        <v>434</v>
      </c>
      <c r="E253" s="11" t="s">
        <v>621</v>
      </c>
      <c r="F253" s="12">
        <f>'Ведомственная структура'!G181</f>
        <v>341.9</v>
      </c>
      <c r="G253" s="12">
        <v>0</v>
      </c>
      <c r="H253" s="12">
        <v>0</v>
      </c>
    </row>
    <row r="254" spans="1:8" ht="15">
      <c r="A254" s="1" t="s">
        <v>682</v>
      </c>
      <c r="B254" s="11" t="s">
        <v>525</v>
      </c>
      <c r="C254" s="11" t="s">
        <v>555</v>
      </c>
      <c r="D254" s="11" t="s">
        <v>62</v>
      </c>
      <c r="E254" s="11"/>
      <c r="F254" s="12">
        <f>SUM(F257+F255)</f>
        <v>1063.7</v>
      </c>
      <c r="G254" s="12">
        <f>SUM(G257+G255)</f>
        <v>0</v>
      </c>
      <c r="H254" s="12">
        <f>SUM(H257+H255)</f>
        <v>0</v>
      </c>
    </row>
    <row r="255" spans="1:8" ht="15">
      <c r="A255" s="46" t="s">
        <v>619</v>
      </c>
      <c r="B255" s="43" t="s">
        <v>525</v>
      </c>
      <c r="C255" s="43" t="s">
        <v>555</v>
      </c>
      <c r="D255" s="43" t="s">
        <v>62</v>
      </c>
      <c r="E255" s="43" t="s">
        <v>620</v>
      </c>
      <c r="F255" s="12">
        <f>F256</f>
        <v>1055.8</v>
      </c>
      <c r="G255" s="12">
        <f>G256</f>
        <v>0</v>
      </c>
      <c r="H255" s="12">
        <f>H256</f>
        <v>0</v>
      </c>
    </row>
    <row r="256" spans="1:8" ht="30">
      <c r="A256" s="46" t="s">
        <v>622</v>
      </c>
      <c r="B256" s="43" t="s">
        <v>525</v>
      </c>
      <c r="C256" s="43" t="s">
        <v>555</v>
      </c>
      <c r="D256" s="43" t="s">
        <v>62</v>
      </c>
      <c r="E256" s="43" t="s">
        <v>621</v>
      </c>
      <c r="F256" s="12">
        <f>'Ведомственная структура'!G184</f>
        <v>1055.8</v>
      </c>
      <c r="G256" s="12">
        <f>'Ведомственная структура'!H184</f>
        <v>0</v>
      </c>
      <c r="H256" s="12">
        <f>'Ведомственная структура'!I184</f>
        <v>0</v>
      </c>
    </row>
    <row r="257" spans="1:8" ht="15">
      <c r="A257" s="1" t="s">
        <v>623</v>
      </c>
      <c r="B257" s="11" t="s">
        <v>525</v>
      </c>
      <c r="C257" s="11" t="s">
        <v>555</v>
      </c>
      <c r="D257" s="11" t="s">
        <v>62</v>
      </c>
      <c r="E257" s="11" t="s">
        <v>625</v>
      </c>
      <c r="F257" s="12">
        <f>'Ведомственная структура'!G185</f>
        <v>7.9</v>
      </c>
      <c r="G257" s="12">
        <f>'Ведомственная структура'!H185</f>
        <v>0</v>
      </c>
      <c r="H257" s="12">
        <f>'Ведомственная структура'!I185</f>
        <v>0</v>
      </c>
    </row>
    <row r="258" spans="1:8" ht="15">
      <c r="A258" s="1" t="s">
        <v>655</v>
      </c>
      <c r="B258" s="11" t="s">
        <v>525</v>
      </c>
      <c r="C258" s="11" t="s">
        <v>555</v>
      </c>
      <c r="D258" s="11" t="s">
        <v>62</v>
      </c>
      <c r="E258" s="11" t="s">
        <v>654</v>
      </c>
      <c r="F258" s="12">
        <f>'Ведомственная структура'!G186</f>
        <v>7.9</v>
      </c>
      <c r="G258" s="12">
        <f>'Ведомственная структура'!H186</f>
        <v>0</v>
      </c>
      <c r="H258" s="12">
        <f>'Ведомственная структура'!I186</f>
        <v>0</v>
      </c>
    </row>
    <row r="259" spans="1:8" ht="30">
      <c r="A259" s="1" t="s">
        <v>653</v>
      </c>
      <c r="B259" s="11" t="s">
        <v>525</v>
      </c>
      <c r="C259" s="11" t="s">
        <v>555</v>
      </c>
      <c r="D259" s="11" t="s">
        <v>702</v>
      </c>
      <c r="E259" s="11"/>
      <c r="F259" s="12">
        <f>SUM(F260+F263)</f>
        <v>1892.6</v>
      </c>
      <c r="G259" s="12">
        <f>SUM(G260+G263)</f>
        <v>170</v>
      </c>
      <c r="H259" s="12">
        <f>SUM(H260+H263)</f>
        <v>150</v>
      </c>
    </row>
    <row r="260" spans="1:8" ht="15">
      <c r="A260" s="1" t="s">
        <v>682</v>
      </c>
      <c r="B260" s="11" t="s">
        <v>525</v>
      </c>
      <c r="C260" s="11" t="s">
        <v>555</v>
      </c>
      <c r="D260" s="11" t="s">
        <v>703</v>
      </c>
      <c r="E260" s="11"/>
      <c r="F260" s="12">
        <f>SUM(F261)</f>
        <v>1848.6</v>
      </c>
      <c r="G260" s="12">
        <f>SUM(G261)</f>
        <v>170</v>
      </c>
      <c r="H260" s="12">
        <f>SUM(H261)</f>
        <v>150</v>
      </c>
    </row>
    <row r="261" spans="1:8" ht="15">
      <c r="A261" s="1" t="s">
        <v>623</v>
      </c>
      <c r="B261" s="11" t="s">
        <v>525</v>
      </c>
      <c r="C261" s="11" t="s">
        <v>555</v>
      </c>
      <c r="D261" s="11" t="s">
        <v>703</v>
      </c>
      <c r="E261" s="11" t="s">
        <v>625</v>
      </c>
      <c r="F261" s="12">
        <f>SUM(F262:F262)</f>
        <v>1848.6</v>
      </c>
      <c r="G261" s="12">
        <f>SUM(G262:G262)</f>
        <v>170</v>
      </c>
      <c r="H261" s="12">
        <f>SUM(H262:H262)</f>
        <v>150</v>
      </c>
    </row>
    <row r="262" spans="1:8" ht="15">
      <c r="A262" s="1" t="s">
        <v>655</v>
      </c>
      <c r="B262" s="11" t="s">
        <v>525</v>
      </c>
      <c r="C262" s="11" t="s">
        <v>555</v>
      </c>
      <c r="D262" s="11" t="s">
        <v>703</v>
      </c>
      <c r="E262" s="11" t="s">
        <v>654</v>
      </c>
      <c r="F262" s="12">
        <f>'Ведомственная структура'!G656+'Ведомственная структура'!G190</f>
        <v>1848.6</v>
      </c>
      <c r="G262" s="12">
        <f>'Ведомственная структура'!H656</f>
        <v>170</v>
      </c>
      <c r="H262" s="12">
        <f>'Ведомственная структура'!I656</f>
        <v>150</v>
      </c>
    </row>
    <row r="263" spans="1:8" ht="15">
      <c r="A263" s="2" t="s">
        <v>606</v>
      </c>
      <c r="B263" s="6" t="s">
        <v>525</v>
      </c>
      <c r="C263" s="6" t="s">
        <v>555</v>
      </c>
      <c r="D263" s="6" t="s">
        <v>607</v>
      </c>
      <c r="E263" s="6"/>
      <c r="F263" s="12">
        <f>F264</f>
        <v>44</v>
      </c>
      <c r="G263" s="12">
        <f>G264</f>
        <v>0</v>
      </c>
      <c r="H263" s="12">
        <f>H264</f>
        <v>0</v>
      </c>
    </row>
    <row r="264" spans="1:8" ht="15">
      <c r="A264" s="2" t="s">
        <v>623</v>
      </c>
      <c r="B264" s="6" t="s">
        <v>525</v>
      </c>
      <c r="C264" s="6" t="s">
        <v>555</v>
      </c>
      <c r="D264" s="6" t="s">
        <v>607</v>
      </c>
      <c r="E264" s="6" t="s">
        <v>625</v>
      </c>
      <c r="F264" s="12">
        <f>SUM(F265:F265)</f>
        <v>44</v>
      </c>
      <c r="G264" s="12">
        <f>SUM(G265:G265)</f>
        <v>0</v>
      </c>
      <c r="H264" s="12">
        <f>SUM(H265:H265)</f>
        <v>0</v>
      </c>
    </row>
    <row r="265" spans="1:8" ht="15">
      <c r="A265" s="2" t="s">
        <v>655</v>
      </c>
      <c r="B265" s="6" t="s">
        <v>525</v>
      </c>
      <c r="C265" s="6" t="s">
        <v>555</v>
      </c>
      <c r="D265" s="6" t="s">
        <v>607</v>
      </c>
      <c r="E265" s="6" t="s">
        <v>654</v>
      </c>
      <c r="F265" s="12">
        <f>'Ведомственная структура'!G193</f>
        <v>44</v>
      </c>
      <c r="G265" s="12">
        <f>'Ведомственная структура'!H193</f>
        <v>0</v>
      </c>
      <c r="H265" s="12">
        <f>'Ведомственная структура'!I193</f>
        <v>0</v>
      </c>
    </row>
    <row r="266" spans="1:8" ht="15">
      <c r="A266" s="1" t="s">
        <v>64</v>
      </c>
      <c r="B266" s="11" t="s">
        <v>525</v>
      </c>
      <c r="C266" s="11" t="s">
        <v>555</v>
      </c>
      <c r="D266" s="27" t="s">
        <v>63</v>
      </c>
      <c r="E266" s="11"/>
      <c r="F266" s="12">
        <f aca="true" t="shared" si="32" ref="F266:H269">SUM(F267)</f>
        <v>6</v>
      </c>
      <c r="G266" s="12">
        <f t="shared" si="32"/>
        <v>6</v>
      </c>
      <c r="H266" s="12">
        <f t="shared" si="32"/>
        <v>6</v>
      </c>
    </row>
    <row r="267" spans="1:8" ht="15">
      <c r="A267" s="1" t="s">
        <v>65</v>
      </c>
      <c r="B267" s="11" t="s">
        <v>525</v>
      </c>
      <c r="C267" s="11" t="s">
        <v>555</v>
      </c>
      <c r="D267" s="27" t="s">
        <v>66</v>
      </c>
      <c r="E267" s="11"/>
      <c r="F267" s="12">
        <f t="shared" si="32"/>
        <v>6</v>
      </c>
      <c r="G267" s="12">
        <f t="shared" si="32"/>
        <v>6</v>
      </c>
      <c r="H267" s="12">
        <f t="shared" si="32"/>
        <v>6</v>
      </c>
    </row>
    <row r="268" spans="1:8" ht="15">
      <c r="A268" s="1" t="s">
        <v>679</v>
      </c>
      <c r="B268" s="11" t="s">
        <v>525</v>
      </c>
      <c r="C268" s="11" t="s">
        <v>555</v>
      </c>
      <c r="D268" s="27" t="s">
        <v>67</v>
      </c>
      <c r="E268" s="11"/>
      <c r="F268" s="12">
        <f t="shared" si="32"/>
        <v>6</v>
      </c>
      <c r="G268" s="12">
        <f t="shared" si="32"/>
        <v>6</v>
      </c>
      <c r="H268" s="12">
        <f t="shared" si="32"/>
        <v>6</v>
      </c>
    </row>
    <row r="269" spans="1:8" ht="15">
      <c r="A269" s="1" t="s">
        <v>619</v>
      </c>
      <c r="B269" s="11" t="s">
        <v>525</v>
      </c>
      <c r="C269" s="11" t="s">
        <v>555</v>
      </c>
      <c r="D269" s="27" t="s">
        <v>67</v>
      </c>
      <c r="E269" s="11" t="s">
        <v>620</v>
      </c>
      <c r="F269" s="12">
        <f t="shared" si="32"/>
        <v>6</v>
      </c>
      <c r="G269" s="12">
        <f t="shared" si="32"/>
        <v>6</v>
      </c>
      <c r="H269" s="12">
        <f t="shared" si="32"/>
        <v>6</v>
      </c>
    </row>
    <row r="270" spans="1:8" ht="30">
      <c r="A270" s="1" t="s">
        <v>622</v>
      </c>
      <c r="B270" s="11" t="s">
        <v>525</v>
      </c>
      <c r="C270" s="11" t="s">
        <v>555</v>
      </c>
      <c r="D270" s="27" t="s">
        <v>67</v>
      </c>
      <c r="E270" s="11" t="s">
        <v>621</v>
      </c>
      <c r="F270" s="12">
        <f>'Ведомственная структура'!G197</f>
        <v>6</v>
      </c>
      <c r="G270" s="12">
        <f>'Ведомственная структура'!H197</f>
        <v>6</v>
      </c>
      <c r="H270" s="12">
        <f>'Ведомственная структура'!I197</f>
        <v>6</v>
      </c>
    </row>
    <row r="271" spans="1:8" ht="15">
      <c r="A271" s="1" t="s">
        <v>629</v>
      </c>
      <c r="B271" s="11" t="s">
        <v>525</v>
      </c>
      <c r="C271" s="11" t="s">
        <v>555</v>
      </c>
      <c r="D271" s="11" t="s">
        <v>700</v>
      </c>
      <c r="E271" s="11"/>
      <c r="F271" s="12">
        <f>SUM(F272+F275)</f>
        <v>160.89999999999998</v>
      </c>
      <c r="G271" s="12">
        <f>SUM(G272+G275)</f>
        <v>130.2</v>
      </c>
      <c r="H271" s="12">
        <f>SUM(H272+H275)</f>
        <v>130.2</v>
      </c>
    </row>
    <row r="272" spans="1:8" ht="15">
      <c r="A272" s="1" t="s">
        <v>648</v>
      </c>
      <c r="B272" s="11" t="s">
        <v>525</v>
      </c>
      <c r="C272" s="11" t="s">
        <v>555</v>
      </c>
      <c r="D272" s="11" t="s">
        <v>701</v>
      </c>
      <c r="E272" s="11"/>
      <c r="F272" s="12">
        <f aca="true" t="shared" si="33" ref="F272:H273">SUM(F273)</f>
        <v>151.7</v>
      </c>
      <c r="G272" s="12">
        <f t="shared" si="33"/>
        <v>125</v>
      </c>
      <c r="H272" s="12">
        <f t="shared" si="33"/>
        <v>125</v>
      </c>
    </row>
    <row r="273" spans="1:8" ht="15">
      <c r="A273" s="2" t="s">
        <v>623</v>
      </c>
      <c r="B273" s="11" t="s">
        <v>525</v>
      </c>
      <c r="C273" s="11" t="s">
        <v>555</v>
      </c>
      <c r="D273" s="11" t="s">
        <v>701</v>
      </c>
      <c r="E273" s="11" t="s">
        <v>625</v>
      </c>
      <c r="F273" s="12">
        <f t="shared" si="33"/>
        <v>151.7</v>
      </c>
      <c r="G273" s="12">
        <f t="shared" si="33"/>
        <v>125</v>
      </c>
      <c r="H273" s="12">
        <f t="shared" si="33"/>
        <v>125</v>
      </c>
    </row>
    <row r="274" spans="1:8" ht="15">
      <c r="A274" s="2" t="s">
        <v>624</v>
      </c>
      <c r="B274" s="11" t="s">
        <v>525</v>
      </c>
      <c r="C274" s="11" t="s">
        <v>555</v>
      </c>
      <c r="D274" s="11" t="s">
        <v>701</v>
      </c>
      <c r="E274" s="11" t="s">
        <v>626</v>
      </c>
      <c r="F274" s="12">
        <f>'Ведомственная структура'!G201</f>
        <v>151.7</v>
      </c>
      <c r="G274" s="12">
        <f>'Ведомственная структура'!H201</f>
        <v>125</v>
      </c>
      <c r="H274" s="12">
        <f>'Ведомственная структура'!I201</f>
        <v>125</v>
      </c>
    </row>
    <row r="275" spans="1:8" ht="15">
      <c r="A275" s="2" t="s">
        <v>56</v>
      </c>
      <c r="B275" s="6" t="s">
        <v>525</v>
      </c>
      <c r="C275" s="6" t="s">
        <v>555</v>
      </c>
      <c r="D275" s="6" t="s">
        <v>55</v>
      </c>
      <c r="E275" s="6"/>
      <c r="F275" s="12">
        <f aca="true" t="shared" si="34" ref="F275:H276">SUM(F276)</f>
        <v>9.2</v>
      </c>
      <c r="G275" s="12">
        <f t="shared" si="34"/>
        <v>5.2</v>
      </c>
      <c r="H275" s="12">
        <f t="shared" si="34"/>
        <v>5.2</v>
      </c>
    </row>
    <row r="276" spans="1:8" ht="15">
      <c r="A276" s="2" t="s">
        <v>619</v>
      </c>
      <c r="B276" s="6" t="s">
        <v>525</v>
      </c>
      <c r="C276" s="6" t="s">
        <v>555</v>
      </c>
      <c r="D276" s="6" t="s">
        <v>55</v>
      </c>
      <c r="E276" s="6" t="s">
        <v>620</v>
      </c>
      <c r="F276" s="12">
        <f t="shared" si="34"/>
        <v>9.2</v>
      </c>
      <c r="G276" s="12">
        <f t="shared" si="34"/>
        <v>5.2</v>
      </c>
      <c r="H276" s="12">
        <f t="shared" si="34"/>
        <v>5.2</v>
      </c>
    </row>
    <row r="277" spans="1:8" ht="30">
      <c r="A277" s="2" t="s">
        <v>622</v>
      </c>
      <c r="B277" s="6" t="s">
        <v>525</v>
      </c>
      <c r="C277" s="6" t="s">
        <v>555</v>
      </c>
      <c r="D277" s="6" t="s">
        <v>55</v>
      </c>
      <c r="E277" s="6" t="s">
        <v>621</v>
      </c>
      <c r="F277" s="12">
        <f>SUM('Ведомственная структура'!G205)</f>
        <v>9.2</v>
      </c>
      <c r="G277" s="12">
        <f>SUM('Ведомственная структура'!H205)</f>
        <v>5.2</v>
      </c>
      <c r="H277" s="12">
        <f>SUM('Ведомственная структура'!I205)</f>
        <v>5.2</v>
      </c>
    </row>
    <row r="278" spans="1:8" ht="30">
      <c r="A278" s="2" t="s">
        <v>187</v>
      </c>
      <c r="B278" s="6" t="s">
        <v>525</v>
      </c>
      <c r="C278" s="6" t="s">
        <v>555</v>
      </c>
      <c r="D278" s="6" t="s">
        <v>724</v>
      </c>
      <c r="E278" s="6"/>
      <c r="F278" s="12">
        <f>F279</f>
        <v>3</v>
      </c>
      <c r="G278" s="12">
        <f>G279</f>
        <v>3</v>
      </c>
      <c r="H278" s="12">
        <f>H279</f>
        <v>3</v>
      </c>
    </row>
    <row r="279" spans="1:8" ht="30">
      <c r="A279" s="2" t="s">
        <v>188</v>
      </c>
      <c r="B279" s="6" t="s">
        <v>525</v>
      </c>
      <c r="C279" s="6" t="s">
        <v>555</v>
      </c>
      <c r="D279" s="11" t="s">
        <v>728</v>
      </c>
      <c r="E279" s="11"/>
      <c r="F279" s="14">
        <f aca="true" t="shared" si="35" ref="F279:H281">SUM(F280)</f>
        <v>3</v>
      </c>
      <c r="G279" s="14">
        <f t="shared" si="35"/>
        <v>3</v>
      </c>
      <c r="H279" s="14">
        <f t="shared" si="35"/>
        <v>3</v>
      </c>
    </row>
    <row r="280" spans="1:8" ht="15">
      <c r="A280" s="1" t="s">
        <v>76</v>
      </c>
      <c r="B280" s="6" t="s">
        <v>525</v>
      </c>
      <c r="C280" s="6" t="s">
        <v>555</v>
      </c>
      <c r="D280" s="11" t="s">
        <v>432</v>
      </c>
      <c r="E280" s="11"/>
      <c r="F280" s="14">
        <f t="shared" si="35"/>
        <v>3</v>
      </c>
      <c r="G280" s="14">
        <f t="shared" si="35"/>
        <v>3</v>
      </c>
      <c r="H280" s="14">
        <f t="shared" si="35"/>
        <v>3</v>
      </c>
    </row>
    <row r="281" spans="1:8" ht="15">
      <c r="A281" s="2" t="s">
        <v>619</v>
      </c>
      <c r="B281" s="6" t="s">
        <v>525</v>
      </c>
      <c r="C281" s="6" t="s">
        <v>555</v>
      </c>
      <c r="D281" s="11" t="s">
        <v>432</v>
      </c>
      <c r="E281" s="11" t="s">
        <v>620</v>
      </c>
      <c r="F281" s="14">
        <f t="shared" si="35"/>
        <v>3</v>
      </c>
      <c r="G281" s="14">
        <f t="shared" si="35"/>
        <v>3</v>
      </c>
      <c r="H281" s="14">
        <f t="shared" si="35"/>
        <v>3</v>
      </c>
    </row>
    <row r="282" spans="1:8" ht="30">
      <c r="A282" s="2" t="s">
        <v>622</v>
      </c>
      <c r="B282" s="6" t="s">
        <v>525</v>
      </c>
      <c r="C282" s="6" t="s">
        <v>555</v>
      </c>
      <c r="D282" s="11" t="s">
        <v>432</v>
      </c>
      <c r="E282" s="11" t="s">
        <v>621</v>
      </c>
      <c r="F282" s="12">
        <f>'Ведомственная структура'!G210</f>
        <v>3</v>
      </c>
      <c r="G282" s="12">
        <f>'Ведомственная структура'!H210</f>
        <v>3</v>
      </c>
      <c r="H282" s="12">
        <f>'Ведомственная структура'!I210</f>
        <v>3</v>
      </c>
    </row>
    <row r="283" spans="1:8" ht="30">
      <c r="A283" s="2" t="s">
        <v>190</v>
      </c>
      <c r="B283" s="6" t="s">
        <v>525</v>
      </c>
      <c r="C283" s="6" t="s">
        <v>555</v>
      </c>
      <c r="D283" s="6" t="s">
        <v>608</v>
      </c>
      <c r="E283" s="6"/>
      <c r="F283" s="12">
        <f>F284</f>
        <v>38.5</v>
      </c>
      <c r="G283" s="12">
        <f>G284</f>
        <v>23.5</v>
      </c>
      <c r="H283" s="12">
        <f>H284</f>
        <v>30.5</v>
      </c>
    </row>
    <row r="284" spans="1:8" ht="30">
      <c r="A284" s="2" t="s">
        <v>192</v>
      </c>
      <c r="B284" s="6" t="s">
        <v>525</v>
      </c>
      <c r="C284" s="6" t="s">
        <v>555</v>
      </c>
      <c r="D284" s="6" t="s">
        <v>609</v>
      </c>
      <c r="E284" s="6"/>
      <c r="F284" s="12">
        <f>F285+F289</f>
        <v>38.5</v>
      </c>
      <c r="G284" s="12">
        <f>G285+G289</f>
        <v>23.5</v>
      </c>
      <c r="H284" s="12">
        <f>H285+H289</f>
        <v>30.5</v>
      </c>
    </row>
    <row r="285" spans="1:8" ht="15">
      <c r="A285" s="2" t="s">
        <v>611</v>
      </c>
      <c r="B285" s="6" t="s">
        <v>525</v>
      </c>
      <c r="C285" s="6" t="s">
        <v>555</v>
      </c>
      <c r="D285" s="6" t="s">
        <v>610</v>
      </c>
      <c r="E285" s="6"/>
      <c r="F285" s="12">
        <f>F287</f>
        <v>16</v>
      </c>
      <c r="G285" s="12">
        <f>G287</f>
        <v>16</v>
      </c>
      <c r="H285" s="12">
        <f>H287</f>
        <v>23</v>
      </c>
    </row>
    <row r="286" spans="1:8" ht="15">
      <c r="A286" s="2" t="s">
        <v>76</v>
      </c>
      <c r="B286" s="6" t="s">
        <v>525</v>
      </c>
      <c r="C286" s="6" t="s">
        <v>555</v>
      </c>
      <c r="D286" s="6" t="s">
        <v>616</v>
      </c>
      <c r="E286" s="6"/>
      <c r="F286" s="12">
        <f aca="true" t="shared" si="36" ref="F286:H287">F287</f>
        <v>16</v>
      </c>
      <c r="G286" s="12">
        <f t="shared" si="36"/>
        <v>16</v>
      </c>
      <c r="H286" s="12">
        <f t="shared" si="36"/>
        <v>23</v>
      </c>
    </row>
    <row r="287" spans="1:8" ht="15">
      <c r="A287" s="2" t="s">
        <v>619</v>
      </c>
      <c r="B287" s="6" t="s">
        <v>525</v>
      </c>
      <c r="C287" s="6" t="s">
        <v>555</v>
      </c>
      <c r="D287" s="6" t="s">
        <v>616</v>
      </c>
      <c r="E287" s="6" t="s">
        <v>620</v>
      </c>
      <c r="F287" s="12">
        <f t="shared" si="36"/>
        <v>16</v>
      </c>
      <c r="G287" s="12">
        <f t="shared" si="36"/>
        <v>16</v>
      </c>
      <c r="H287" s="12">
        <f t="shared" si="36"/>
        <v>23</v>
      </c>
    </row>
    <row r="288" spans="1:8" ht="30">
      <c r="A288" s="2" t="s">
        <v>622</v>
      </c>
      <c r="B288" s="6" t="s">
        <v>525</v>
      </c>
      <c r="C288" s="6" t="s">
        <v>555</v>
      </c>
      <c r="D288" s="6" t="s">
        <v>616</v>
      </c>
      <c r="E288" s="6" t="s">
        <v>621</v>
      </c>
      <c r="F288" s="12">
        <f>'Ведомственная структура'!G216</f>
        <v>16</v>
      </c>
      <c r="G288" s="12">
        <f>'Ведомственная структура'!H216</f>
        <v>16</v>
      </c>
      <c r="H288" s="12">
        <f>'Ведомственная структура'!I216</f>
        <v>23</v>
      </c>
    </row>
    <row r="289" spans="1:8" s="5" customFormat="1" ht="15">
      <c r="A289" s="2" t="s">
        <v>156</v>
      </c>
      <c r="B289" s="6" t="s">
        <v>525</v>
      </c>
      <c r="C289" s="6" t="s">
        <v>555</v>
      </c>
      <c r="D289" s="6" t="s">
        <v>154</v>
      </c>
      <c r="E289" s="6"/>
      <c r="F289" s="16">
        <f aca="true" t="shared" si="37" ref="F289:H291">F290</f>
        <v>22.5</v>
      </c>
      <c r="G289" s="16">
        <f t="shared" si="37"/>
        <v>7.5</v>
      </c>
      <c r="H289" s="16">
        <f t="shared" si="37"/>
        <v>7.5</v>
      </c>
    </row>
    <row r="290" spans="1:8" s="5" customFormat="1" ht="15">
      <c r="A290" s="2" t="s">
        <v>76</v>
      </c>
      <c r="B290" s="6" t="s">
        <v>525</v>
      </c>
      <c r="C290" s="6" t="s">
        <v>555</v>
      </c>
      <c r="D290" s="6" t="s">
        <v>155</v>
      </c>
      <c r="E290" s="6"/>
      <c r="F290" s="16">
        <f t="shared" si="37"/>
        <v>22.5</v>
      </c>
      <c r="G290" s="16">
        <f t="shared" si="37"/>
        <v>7.5</v>
      </c>
      <c r="H290" s="16">
        <f t="shared" si="37"/>
        <v>7.5</v>
      </c>
    </row>
    <row r="291" spans="1:8" s="5" customFormat="1" ht="15">
      <c r="A291" s="2" t="s">
        <v>619</v>
      </c>
      <c r="B291" s="6" t="s">
        <v>525</v>
      </c>
      <c r="C291" s="6" t="s">
        <v>555</v>
      </c>
      <c r="D291" s="6" t="s">
        <v>155</v>
      </c>
      <c r="E291" s="6" t="s">
        <v>620</v>
      </c>
      <c r="F291" s="16">
        <f t="shared" si="37"/>
        <v>22.5</v>
      </c>
      <c r="G291" s="16">
        <f t="shared" si="37"/>
        <v>7.5</v>
      </c>
      <c r="H291" s="16">
        <f t="shared" si="37"/>
        <v>7.5</v>
      </c>
    </row>
    <row r="292" spans="1:8" s="5" customFormat="1" ht="30">
      <c r="A292" s="2" t="s">
        <v>622</v>
      </c>
      <c r="B292" s="6" t="s">
        <v>525</v>
      </c>
      <c r="C292" s="6" t="s">
        <v>555</v>
      </c>
      <c r="D292" s="6" t="s">
        <v>155</v>
      </c>
      <c r="E292" s="6" t="s">
        <v>621</v>
      </c>
      <c r="F292" s="16">
        <f>'Ведомственная структура'!G220</f>
        <v>22.5</v>
      </c>
      <c r="G292" s="16">
        <f>'Ведомственная структура'!H220</f>
        <v>7.5</v>
      </c>
      <c r="H292" s="16">
        <f>'Ведомственная структура'!I220</f>
        <v>7.5</v>
      </c>
    </row>
    <row r="293" spans="1:8" ht="30">
      <c r="A293" s="1" t="s">
        <v>196</v>
      </c>
      <c r="B293" s="11" t="s">
        <v>525</v>
      </c>
      <c r="C293" s="11" t="s">
        <v>555</v>
      </c>
      <c r="D293" s="11" t="s">
        <v>497</v>
      </c>
      <c r="E293" s="8"/>
      <c r="F293" s="12">
        <f>SUM(F298+F294)</f>
        <v>330</v>
      </c>
      <c r="G293" s="12">
        <f>SUM(G298+G294)</f>
        <v>330</v>
      </c>
      <c r="H293" s="12">
        <f>SUM(H298+H294)</f>
        <v>330</v>
      </c>
    </row>
    <row r="294" spans="1:8" ht="45">
      <c r="A294" s="2" t="s">
        <v>436</v>
      </c>
      <c r="B294" s="6" t="s">
        <v>525</v>
      </c>
      <c r="C294" s="6" t="s">
        <v>555</v>
      </c>
      <c r="D294" s="6" t="s">
        <v>437</v>
      </c>
      <c r="E294" s="6"/>
      <c r="F294" s="12">
        <f aca="true" t="shared" si="38" ref="F294:H296">F295</f>
        <v>200</v>
      </c>
      <c r="G294" s="12">
        <f t="shared" si="38"/>
        <v>200</v>
      </c>
      <c r="H294" s="12">
        <f t="shared" si="38"/>
        <v>200</v>
      </c>
    </row>
    <row r="295" spans="1:8" ht="15">
      <c r="A295" s="2" t="s">
        <v>76</v>
      </c>
      <c r="B295" s="6" t="s">
        <v>525</v>
      </c>
      <c r="C295" s="6" t="s">
        <v>555</v>
      </c>
      <c r="D295" s="6" t="s">
        <v>438</v>
      </c>
      <c r="E295" s="6"/>
      <c r="F295" s="12">
        <f t="shared" si="38"/>
        <v>200</v>
      </c>
      <c r="G295" s="12">
        <f t="shared" si="38"/>
        <v>200</v>
      </c>
      <c r="H295" s="12">
        <f t="shared" si="38"/>
        <v>200</v>
      </c>
    </row>
    <row r="296" spans="1:8" ht="15">
      <c r="A296" s="2" t="s">
        <v>619</v>
      </c>
      <c r="B296" s="6" t="s">
        <v>525</v>
      </c>
      <c r="C296" s="6" t="s">
        <v>555</v>
      </c>
      <c r="D296" s="6" t="s">
        <v>438</v>
      </c>
      <c r="E296" s="6" t="s">
        <v>620</v>
      </c>
      <c r="F296" s="12">
        <f t="shared" si="38"/>
        <v>200</v>
      </c>
      <c r="G296" s="12">
        <f t="shared" si="38"/>
        <v>200</v>
      </c>
      <c r="H296" s="12">
        <f t="shared" si="38"/>
        <v>200</v>
      </c>
    </row>
    <row r="297" spans="1:8" ht="30">
      <c r="A297" s="2" t="s">
        <v>622</v>
      </c>
      <c r="B297" s="6" t="s">
        <v>525</v>
      </c>
      <c r="C297" s="6" t="s">
        <v>555</v>
      </c>
      <c r="D297" s="6" t="s">
        <v>438</v>
      </c>
      <c r="E297" s="6" t="s">
        <v>621</v>
      </c>
      <c r="F297" s="12">
        <f>'Ведомственная структура'!G225</f>
        <v>200</v>
      </c>
      <c r="G297" s="12">
        <f>'Ведомственная структура'!H225</f>
        <v>200</v>
      </c>
      <c r="H297" s="12">
        <f>'Ведомственная структура'!I225</f>
        <v>200</v>
      </c>
    </row>
    <row r="298" spans="1:8" ht="30">
      <c r="A298" s="1" t="s">
        <v>472</v>
      </c>
      <c r="B298" s="11" t="s">
        <v>525</v>
      </c>
      <c r="C298" s="11" t="s">
        <v>555</v>
      </c>
      <c r="D298" s="11" t="s">
        <v>473</v>
      </c>
      <c r="E298" s="11"/>
      <c r="F298" s="12">
        <f aca="true" t="shared" si="39" ref="F298:H300">SUM(F299)</f>
        <v>130</v>
      </c>
      <c r="G298" s="12">
        <f t="shared" si="39"/>
        <v>130</v>
      </c>
      <c r="H298" s="12">
        <f t="shared" si="39"/>
        <v>130</v>
      </c>
    </row>
    <row r="299" spans="1:8" ht="15">
      <c r="A299" s="1" t="s">
        <v>76</v>
      </c>
      <c r="B299" s="11" t="s">
        <v>525</v>
      </c>
      <c r="C299" s="11" t="s">
        <v>555</v>
      </c>
      <c r="D299" s="11" t="s">
        <v>474</v>
      </c>
      <c r="E299" s="11"/>
      <c r="F299" s="12">
        <f t="shared" si="39"/>
        <v>130</v>
      </c>
      <c r="G299" s="12">
        <f t="shared" si="39"/>
        <v>130</v>
      </c>
      <c r="H299" s="12">
        <f t="shared" si="39"/>
        <v>130</v>
      </c>
    </row>
    <row r="300" spans="1:8" ht="15">
      <c r="A300" s="1" t="s">
        <v>619</v>
      </c>
      <c r="B300" s="11" t="s">
        <v>525</v>
      </c>
      <c r="C300" s="11" t="s">
        <v>555</v>
      </c>
      <c r="D300" s="11" t="s">
        <v>474</v>
      </c>
      <c r="E300" s="11" t="s">
        <v>620</v>
      </c>
      <c r="F300" s="12">
        <f t="shared" si="39"/>
        <v>130</v>
      </c>
      <c r="G300" s="12">
        <f t="shared" si="39"/>
        <v>130</v>
      </c>
      <c r="H300" s="12">
        <f t="shared" si="39"/>
        <v>130</v>
      </c>
    </row>
    <row r="301" spans="1:8" ht="30">
      <c r="A301" s="1" t="s">
        <v>622</v>
      </c>
      <c r="B301" s="11" t="s">
        <v>525</v>
      </c>
      <c r="C301" s="11" t="s">
        <v>555</v>
      </c>
      <c r="D301" s="11" t="s">
        <v>474</v>
      </c>
      <c r="E301" s="11" t="s">
        <v>621</v>
      </c>
      <c r="F301" s="12">
        <f>'Ведомственная структура'!G228</f>
        <v>130</v>
      </c>
      <c r="G301" s="12">
        <f>'Ведомственная структура'!H228</f>
        <v>130</v>
      </c>
      <c r="H301" s="12">
        <f>'Ведомственная структура'!I228</f>
        <v>130</v>
      </c>
    </row>
    <row r="302" spans="1:8" ht="45">
      <c r="A302" s="2" t="s">
        <v>179</v>
      </c>
      <c r="B302" s="6" t="s">
        <v>525</v>
      </c>
      <c r="C302" s="6" t="s">
        <v>555</v>
      </c>
      <c r="D302" s="6" t="s">
        <v>29</v>
      </c>
      <c r="E302" s="6"/>
      <c r="F302" s="12">
        <f>SUM(F303+F310)</f>
        <v>365</v>
      </c>
      <c r="G302" s="12">
        <f>SUM(G303+G310)</f>
        <v>367</v>
      </c>
      <c r="H302" s="12">
        <f>SUM(H303+H310)</f>
        <v>365</v>
      </c>
    </row>
    <row r="303" spans="1:8" ht="30">
      <c r="A303" s="2" t="s">
        <v>180</v>
      </c>
      <c r="B303" s="6" t="s">
        <v>525</v>
      </c>
      <c r="C303" s="6" t="s">
        <v>555</v>
      </c>
      <c r="D303" s="6" t="s">
        <v>720</v>
      </c>
      <c r="E303" s="6"/>
      <c r="F303" s="12">
        <f aca="true" t="shared" si="40" ref="F303:H304">SUM(F304)</f>
        <v>360</v>
      </c>
      <c r="G303" s="12">
        <f t="shared" si="40"/>
        <v>362</v>
      </c>
      <c r="H303" s="12">
        <f t="shared" si="40"/>
        <v>360</v>
      </c>
    </row>
    <row r="304" spans="1:8" ht="30">
      <c r="A304" s="2" t="s">
        <v>475</v>
      </c>
      <c r="B304" s="6" t="s">
        <v>525</v>
      </c>
      <c r="C304" s="6" t="s">
        <v>555</v>
      </c>
      <c r="D304" s="11" t="s">
        <v>182</v>
      </c>
      <c r="E304" s="11"/>
      <c r="F304" s="12">
        <f t="shared" si="40"/>
        <v>360</v>
      </c>
      <c r="G304" s="12">
        <f t="shared" si="40"/>
        <v>362</v>
      </c>
      <c r="H304" s="12">
        <f t="shared" si="40"/>
        <v>360</v>
      </c>
    </row>
    <row r="305" spans="1:8" ht="15">
      <c r="A305" s="1" t="s">
        <v>76</v>
      </c>
      <c r="B305" s="6" t="s">
        <v>525</v>
      </c>
      <c r="C305" s="6" t="s">
        <v>555</v>
      </c>
      <c r="D305" s="11" t="s">
        <v>183</v>
      </c>
      <c r="E305" s="11"/>
      <c r="F305" s="12">
        <f>SUM(F308+F306)</f>
        <v>360</v>
      </c>
      <c r="G305" s="12">
        <f>SUM(G308)</f>
        <v>362</v>
      </c>
      <c r="H305" s="12">
        <f>SUM(H308)</f>
        <v>360</v>
      </c>
    </row>
    <row r="306" spans="1:8" ht="45">
      <c r="A306" s="46" t="s">
        <v>656</v>
      </c>
      <c r="B306" s="43" t="s">
        <v>525</v>
      </c>
      <c r="C306" s="43" t="s">
        <v>555</v>
      </c>
      <c r="D306" s="43" t="s">
        <v>183</v>
      </c>
      <c r="E306" s="43" t="s">
        <v>604</v>
      </c>
      <c r="F306" s="12">
        <f>F307</f>
        <v>60</v>
      </c>
      <c r="G306" s="12"/>
      <c r="H306" s="12"/>
    </row>
    <row r="307" spans="1:8" ht="15">
      <c r="A307" s="46" t="s">
        <v>618</v>
      </c>
      <c r="B307" s="43" t="s">
        <v>525</v>
      </c>
      <c r="C307" s="43" t="s">
        <v>555</v>
      </c>
      <c r="D307" s="43" t="s">
        <v>183</v>
      </c>
      <c r="E307" s="43" t="s">
        <v>617</v>
      </c>
      <c r="F307" s="12">
        <f>'Ведомственная структура'!G235</f>
        <v>60</v>
      </c>
      <c r="G307" s="12"/>
      <c r="H307" s="12"/>
    </row>
    <row r="308" spans="1:8" ht="15">
      <c r="A308" s="1" t="s">
        <v>619</v>
      </c>
      <c r="B308" s="6" t="s">
        <v>525</v>
      </c>
      <c r="C308" s="6" t="s">
        <v>555</v>
      </c>
      <c r="D308" s="11" t="s">
        <v>183</v>
      </c>
      <c r="E308" s="11" t="s">
        <v>620</v>
      </c>
      <c r="F308" s="12">
        <f>SUM(F309)</f>
        <v>300</v>
      </c>
      <c r="G308" s="12">
        <f>SUM(G309)</f>
        <v>362</v>
      </c>
      <c r="H308" s="12">
        <f>SUM(H309)</f>
        <v>360</v>
      </c>
    </row>
    <row r="309" spans="1:8" ht="30">
      <c r="A309" s="1" t="s">
        <v>622</v>
      </c>
      <c r="B309" s="6" t="s">
        <v>525</v>
      </c>
      <c r="C309" s="6" t="s">
        <v>555</v>
      </c>
      <c r="D309" s="11" t="s">
        <v>183</v>
      </c>
      <c r="E309" s="11" t="s">
        <v>621</v>
      </c>
      <c r="F309" s="12">
        <f>'Ведомственная структура'!G236</f>
        <v>300</v>
      </c>
      <c r="G309" s="12">
        <f>'Ведомственная структура'!H236</f>
        <v>362</v>
      </c>
      <c r="H309" s="12">
        <f>'Ведомственная структура'!I236</f>
        <v>360</v>
      </c>
    </row>
    <row r="310" spans="1:8" ht="45">
      <c r="A310" s="2" t="s">
        <v>181</v>
      </c>
      <c r="B310" s="6" t="s">
        <v>525</v>
      </c>
      <c r="C310" s="6" t="s">
        <v>555</v>
      </c>
      <c r="D310" s="6" t="s">
        <v>612</v>
      </c>
      <c r="E310" s="6"/>
      <c r="F310" s="12">
        <f aca="true" t="shared" si="41" ref="F310:H313">F311</f>
        <v>5</v>
      </c>
      <c r="G310" s="12">
        <f t="shared" si="41"/>
        <v>5</v>
      </c>
      <c r="H310" s="12">
        <f t="shared" si="41"/>
        <v>5</v>
      </c>
    </row>
    <row r="311" spans="1:8" ht="15">
      <c r="A311" s="2" t="s">
        <v>615</v>
      </c>
      <c r="B311" s="6" t="s">
        <v>525</v>
      </c>
      <c r="C311" s="6" t="s">
        <v>555</v>
      </c>
      <c r="D311" s="6" t="s">
        <v>184</v>
      </c>
      <c r="E311" s="6"/>
      <c r="F311" s="12">
        <f t="shared" si="41"/>
        <v>5</v>
      </c>
      <c r="G311" s="12">
        <f t="shared" si="41"/>
        <v>5</v>
      </c>
      <c r="H311" s="12">
        <f t="shared" si="41"/>
        <v>5</v>
      </c>
    </row>
    <row r="312" spans="1:8" ht="15">
      <c r="A312" s="2" t="s">
        <v>76</v>
      </c>
      <c r="B312" s="6" t="s">
        <v>525</v>
      </c>
      <c r="C312" s="6" t="s">
        <v>555</v>
      </c>
      <c r="D312" s="6" t="s">
        <v>186</v>
      </c>
      <c r="E312" s="6"/>
      <c r="F312" s="12">
        <f t="shared" si="41"/>
        <v>5</v>
      </c>
      <c r="G312" s="12">
        <f t="shared" si="41"/>
        <v>5</v>
      </c>
      <c r="H312" s="12">
        <f t="shared" si="41"/>
        <v>5</v>
      </c>
    </row>
    <row r="313" spans="1:8" ht="15">
      <c r="A313" s="2" t="s">
        <v>619</v>
      </c>
      <c r="B313" s="6" t="s">
        <v>525</v>
      </c>
      <c r="C313" s="6" t="s">
        <v>555</v>
      </c>
      <c r="D313" s="6" t="s">
        <v>186</v>
      </c>
      <c r="E313" s="6" t="s">
        <v>620</v>
      </c>
      <c r="F313" s="12">
        <f t="shared" si="41"/>
        <v>5</v>
      </c>
      <c r="G313" s="12">
        <f t="shared" si="41"/>
        <v>5</v>
      </c>
      <c r="H313" s="12">
        <f t="shared" si="41"/>
        <v>5</v>
      </c>
    </row>
    <row r="314" spans="1:8" ht="30">
      <c r="A314" s="2" t="s">
        <v>622</v>
      </c>
      <c r="B314" s="6" t="s">
        <v>525</v>
      </c>
      <c r="C314" s="6" t="s">
        <v>555</v>
      </c>
      <c r="D314" s="6" t="s">
        <v>186</v>
      </c>
      <c r="E314" s="6" t="s">
        <v>621</v>
      </c>
      <c r="F314" s="12">
        <f>'Ведомственная структура'!G242</f>
        <v>5</v>
      </c>
      <c r="G314" s="12">
        <f>'Ведомственная структура'!H242</f>
        <v>5</v>
      </c>
      <c r="H314" s="12">
        <f>'Ведомственная структура'!I242</f>
        <v>5</v>
      </c>
    </row>
    <row r="315" spans="1:8" ht="30">
      <c r="A315" s="2" t="s">
        <v>57</v>
      </c>
      <c r="B315" s="6" t="s">
        <v>525</v>
      </c>
      <c r="C315" s="6" t="s">
        <v>555</v>
      </c>
      <c r="D315" s="6" t="s">
        <v>721</v>
      </c>
      <c r="E315" s="6"/>
      <c r="F315" s="12">
        <f>SUM(F316+F321)</f>
        <v>300</v>
      </c>
      <c r="G315" s="12">
        <f>SUM(G316+G321)</f>
        <v>1494</v>
      </c>
      <c r="H315" s="12">
        <f>SUM(H316+H321)</f>
        <v>1244</v>
      </c>
    </row>
    <row r="316" spans="1:8" ht="30">
      <c r="A316" s="2" t="s">
        <v>53</v>
      </c>
      <c r="B316" s="6" t="s">
        <v>525</v>
      </c>
      <c r="C316" s="6" t="s">
        <v>555</v>
      </c>
      <c r="D316" s="6" t="s">
        <v>50</v>
      </c>
      <c r="E316" s="6"/>
      <c r="F316" s="12">
        <f aca="true" t="shared" si="42" ref="F316:H319">SUM(F317)</f>
        <v>300</v>
      </c>
      <c r="G316" s="12">
        <f t="shared" si="42"/>
        <v>250</v>
      </c>
      <c r="H316" s="12">
        <f t="shared" si="42"/>
        <v>0</v>
      </c>
    </row>
    <row r="317" spans="1:8" ht="30">
      <c r="A317" s="2" t="s">
        <v>54</v>
      </c>
      <c r="B317" s="6" t="s">
        <v>525</v>
      </c>
      <c r="C317" s="6" t="s">
        <v>555</v>
      </c>
      <c r="D317" s="6" t="s">
        <v>51</v>
      </c>
      <c r="E317" s="6"/>
      <c r="F317" s="12">
        <f t="shared" si="42"/>
        <v>300</v>
      </c>
      <c r="G317" s="12">
        <f t="shared" si="42"/>
        <v>250</v>
      </c>
      <c r="H317" s="12">
        <f t="shared" si="42"/>
        <v>0</v>
      </c>
    </row>
    <row r="318" spans="1:8" ht="15">
      <c r="A318" s="2" t="s">
        <v>76</v>
      </c>
      <c r="B318" s="6" t="s">
        <v>525</v>
      </c>
      <c r="C318" s="6" t="s">
        <v>555</v>
      </c>
      <c r="D318" s="6" t="s">
        <v>52</v>
      </c>
      <c r="E318" s="6"/>
      <c r="F318" s="12">
        <f t="shared" si="42"/>
        <v>300</v>
      </c>
      <c r="G318" s="12">
        <f t="shared" si="42"/>
        <v>250</v>
      </c>
      <c r="H318" s="12">
        <f t="shared" si="42"/>
        <v>0</v>
      </c>
    </row>
    <row r="319" spans="1:8" ht="15">
      <c r="A319" s="2" t="s">
        <v>619</v>
      </c>
      <c r="B319" s="6" t="s">
        <v>525</v>
      </c>
      <c r="C319" s="6" t="s">
        <v>555</v>
      </c>
      <c r="D319" s="6" t="s">
        <v>52</v>
      </c>
      <c r="E319" s="6" t="s">
        <v>620</v>
      </c>
      <c r="F319" s="12">
        <f t="shared" si="42"/>
        <v>300</v>
      </c>
      <c r="G319" s="12">
        <f t="shared" si="42"/>
        <v>250</v>
      </c>
      <c r="H319" s="12">
        <f t="shared" si="42"/>
        <v>0</v>
      </c>
    </row>
    <row r="320" spans="1:8" ht="30">
      <c r="A320" s="2" t="s">
        <v>622</v>
      </c>
      <c r="B320" s="6" t="s">
        <v>525</v>
      </c>
      <c r="C320" s="6" t="s">
        <v>555</v>
      </c>
      <c r="D320" s="6" t="s">
        <v>52</v>
      </c>
      <c r="E320" s="6" t="s">
        <v>621</v>
      </c>
      <c r="F320" s="12">
        <f>SUM('Ведомственная структура'!G248)</f>
        <v>300</v>
      </c>
      <c r="G320" s="12">
        <f>SUM('Ведомственная структура'!H248)</f>
        <v>250</v>
      </c>
      <c r="H320" s="12">
        <f>SUM('Ведомственная структура'!I248)</f>
        <v>0</v>
      </c>
    </row>
    <row r="321" spans="1:8" ht="15">
      <c r="A321" s="2" t="s">
        <v>239</v>
      </c>
      <c r="B321" s="6" t="s">
        <v>525</v>
      </c>
      <c r="C321" s="6" t="s">
        <v>555</v>
      </c>
      <c r="D321" s="6" t="s">
        <v>237</v>
      </c>
      <c r="E321" s="6"/>
      <c r="F321" s="12">
        <f>F322</f>
        <v>0</v>
      </c>
      <c r="G321" s="12">
        <f aca="true" t="shared" si="43" ref="G321:H324">G322</f>
        <v>1244</v>
      </c>
      <c r="H321" s="12">
        <f t="shared" si="43"/>
        <v>1244</v>
      </c>
    </row>
    <row r="322" spans="1:8" ht="45">
      <c r="A322" s="2" t="s">
        <v>240</v>
      </c>
      <c r="B322" s="6" t="s">
        <v>525</v>
      </c>
      <c r="C322" s="6" t="s">
        <v>555</v>
      </c>
      <c r="D322" s="6" t="s">
        <v>238</v>
      </c>
      <c r="E322" s="6"/>
      <c r="F322" s="12">
        <f>F323</f>
        <v>0</v>
      </c>
      <c r="G322" s="12">
        <f t="shared" si="43"/>
        <v>1244</v>
      </c>
      <c r="H322" s="12">
        <f t="shared" si="43"/>
        <v>1244</v>
      </c>
    </row>
    <row r="323" spans="1:8" ht="15">
      <c r="A323" s="2" t="s">
        <v>76</v>
      </c>
      <c r="B323" s="6" t="s">
        <v>525</v>
      </c>
      <c r="C323" s="6" t="s">
        <v>555</v>
      </c>
      <c r="D323" s="6" t="s">
        <v>236</v>
      </c>
      <c r="E323" s="6"/>
      <c r="F323" s="12">
        <f>F324</f>
        <v>0</v>
      </c>
      <c r="G323" s="12">
        <f t="shared" si="43"/>
        <v>1244</v>
      </c>
      <c r="H323" s="12">
        <f t="shared" si="43"/>
        <v>1244</v>
      </c>
    </row>
    <row r="324" spans="1:8" ht="15">
      <c r="A324" s="2" t="s">
        <v>619</v>
      </c>
      <c r="B324" s="6" t="s">
        <v>525</v>
      </c>
      <c r="C324" s="6" t="s">
        <v>555</v>
      </c>
      <c r="D324" s="6" t="s">
        <v>236</v>
      </c>
      <c r="E324" s="6" t="s">
        <v>620</v>
      </c>
      <c r="F324" s="12">
        <f>F325</f>
        <v>0</v>
      </c>
      <c r="G324" s="12">
        <f t="shared" si="43"/>
        <v>1244</v>
      </c>
      <c r="H324" s="12">
        <f t="shared" si="43"/>
        <v>1244</v>
      </c>
    </row>
    <row r="325" spans="1:8" ht="30">
      <c r="A325" s="2" t="s">
        <v>622</v>
      </c>
      <c r="B325" s="6" t="s">
        <v>525</v>
      </c>
      <c r="C325" s="6" t="s">
        <v>555</v>
      </c>
      <c r="D325" s="6" t="s">
        <v>236</v>
      </c>
      <c r="E325" s="6" t="s">
        <v>621</v>
      </c>
      <c r="F325" s="12">
        <f>'Ведомственная структура'!G253</f>
        <v>0</v>
      </c>
      <c r="G325" s="12">
        <f>'Ведомственная структура'!H253</f>
        <v>1244</v>
      </c>
      <c r="H325" s="12">
        <f>'Ведомственная структура'!I253</f>
        <v>1244</v>
      </c>
    </row>
    <row r="326" spans="1:8" ht="30">
      <c r="A326" s="2" t="s">
        <v>189</v>
      </c>
      <c r="B326" s="6" t="s">
        <v>525</v>
      </c>
      <c r="C326" s="6" t="s">
        <v>555</v>
      </c>
      <c r="D326" s="11" t="s">
        <v>496</v>
      </c>
      <c r="E326" s="8"/>
      <c r="F326" s="12">
        <f aca="true" t="shared" si="44" ref="F326:H329">SUM(F327)</f>
        <v>60</v>
      </c>
      <c r="G326" s="12">
        <f t="shared" si="44"/>
        <v>60</v>
      </c>
      <c r="H326" s="12">
        <f t="shared" si="44"/>
        <v>60</v>
      </c>
    </row>
    <row r="327" spans="1:8" ht="30">
      <c r="A327" s="29" t="s">
        <v>485</v>
      </c>
      <c r="B327" s="6" t="s">
        <v>525</v>
      </c>
      <c r="C327" s="6" t="s">
        <v>555</v>
      </c>
      <c r="D327" s="11" t="s">
        <v>486</v>
      </c>
      <c r="E327" s="11"/>
      <c r="F327" s="12">
        <f t="shared" si="44"/>
        <v>60</v>
      </c>
      <c r="G327" s="12">
        <f t="shared" si="44"/>
        <v>60</v>
      </c>
      <c r="H327" s="12">
        <f t="shared" si="44"/>
        <v>60</v>
      </c>
    </row>
    <row r="328" spans="1:8" ht="15">
      <c r="A328" s="1" t="s">
        <v>76</v>
      </c>
      <c r="B328" s="6" t="s">
        <v>525</v>
      </c>
      <c r="C328" s="6" t="s">
        <v>555</v>
      </c>
      <c r="D328" s="11" t="s">
        <v>500</v>
      </c>
      <c r="E328" s="11"/>
      <c r="F328" s="12">
        <f t="shared" si="44"/>
        <v>60</v>
      </c>
      <c r="G328" s="12">
        <f t="shared" si="44"/>
        <v>60</v>
      </c>
      <c r="H328" s="12">
        <f t="shared" si="44"/>
        <v>60</v>
      </c>
    </row>
    <row r="329" spans="1:8" ht="15">
      <c r="A329" s="1" t="s">
        <v>619</v>
      </c>
      <c r="B329" s="6" t="s">
        <v>525</v>
      </c>
      <c r="C329" s="6" t="s">
        <v>555</v>
      </c>
      <c r="D329" s="11" t="s">
        <v>500</v>
      </c>
      <c r="E329" s="11" t="s">
        <v>620</v>
      </c>
      <c r="F329" s="12">
        <f t="shared" si="44"/>
        <v>60</v>
      </c>
      <c r="G329" s="12">
        <f t="shared" si="44"/>
        <v>60</v>
      </c>
      <c r="H329" s="12">
        <f t="shared" si="44"/>
        <v>60</v>
      </c>
    </row>
    <row r="330" spans="1:8" ht="30">
      <c r="A330" s="1" t="s">
        <v>622</v>
      </c>
      <c r="B330" s="6" t="s">
        <v>525</v>
      </c>
      <c r="C330" s="6" t="s">
        <v>555</v>
      </c>
      <c r="D330" s="11" t="s">
        <v>500</v>
      </c>
      <c r="E330" s="11" t="s">
        <v>621</v>
      </c>
      <c r="F330" s="12">
        <f>'Ведомственная структура'!G257</f>
        <v>60</v>
      </c>
      <c r="G330" s="12">
        <f>'Ведомственная структура'!H257</f>
        <v>60</v>
      </c>
      <c r="H330" s="12">
        <f>'Ведомственная структура'!I257</f>
        <v>60</v>
      </c>
    </row>
    <row r="331" spans="1:8" ht="30">
      <c r="A331" s="2" t="s">
        <v>331</v>
      </c>
      <c r="B331" s="6" t="s">
        <v>525</v>
      </c>
      <c r="C331" s="6" t="s">
        <v>555</v>
      </c>
      <c r="D331" s="6" t="s">
        <v>230</v>
      </c>
      <c r="E331" s="6"/>
      <c r="F331" s="12">
        <f>F332+F336</f>
        <v>0</v>
      </c>
      <c r="G331" s="12">
        <f>G332+G336</f>
        <v>340</v>
      </c>
      <c r="H331" s="12">
        <f>H332+H336</f>
        <v>340</v>
      </c>
    </row>
    <row r="332" spans="1:8" ht="30">
      <c r="A332" s="2" t="s">
        <v>255</v>
      </c>
      <c r="B332" s="6" t="s">
        <v>525</v>
      </c>
      <c r="C332" s="6" t="s">
        <v>555</v>
      </c>
      <c r="D332" s="6" t="s">
        <v>231</v>
      </c>
      <c r="E332" s="6"/>
      <c r="F332" s="12">
        <f>F333</f>
        <v>0</v>
      </c>
      <c r="G332" s="12">
        <f aca="true" t="shared" si="45" ref="G332:H334">G333</f>
        <v>10</v>
      </c>
      <c r="H332" s="12">
        <f t="shared" si="45"/>
        <v>10</v>
      </c>
    </row>
    <row r="333" spans="1:8" ht="15">
      <c r="A333" s="2" t="s">
        <v>76</v>
      </c>
      <c r="B333" s="6" t="s">
        <v>525</v>
      </c>
      <c r="C333" s="6" t="s">
        <v>555</v>
      </c>
      <c r="D333" s="6" t="s">
        <v>232</v>
      </c>
      <c r="E333" s="6"/>
      <c r="F333" s="12">
        <f>F334</f>
        <v>0</v>
      </c>
      <c r="G333" s="12">
        <f t="shared" si="45"/>
        <v>10</v>
      </c>
      <c r="H333" s="12">
        <f t="shared" si="45"/>
        <v>10</v>
      </c>
    </row>
    <row r="334" spans="1:8" ht="15">
      <c r="A334" s="2" t="s">
        <v>619</v>
      </c>
      <c r="B334" s="6" t="s">
        <v>525</v>
      </c>
      <c r="C334" s="6" t="s">
        <v>555</v>
      </c>
      <c r="D334" s="6" t="s">
        <v>232</v>
      </c>
      <c r="E334" s="6" t="s">
        <v>620</v>
      </c>
      <c r="F334" s="12">
        <f>F335</f>
        <v>0</v>
      </c>
      <c r="G334" s="12">
        <f t="shared" si="45"/>
        <v>10</v>
      </c>
      <c r="H334" s="12">
        <f t="shared" si="45"/>
        <v>10</v>
      </c>
    </row>
    <row r="335" spans="1:8" ht="30">
      <c r="A335" s="2" t="s">
        <v>622</v>
      </c>
      <c r="B335" s="6" t="s">
        <v>525</v>
      </c>
      <c r="C335" s="6" t="s">
        <v>555</v>
      </c>
      <c r="D335" s="6" t="s">
        <v>232</v>
      </c>
      <c r="E335" s="6" t="s">
        <v>621</v>
      </c>
      <c r="F335" s="12">
        <f>'Ведомственная структура'!G263</f>
        <v>0</v>
      </c>
      <c r="G335" s="12">
        <f>'Ведомственная структура'!H263</f>
        <v>10</v>
      </c>
      <c r="H335" s="12">
        <f>'Ведомственная структура'!I263</f>
        <v>10</v>
      </c>
    </row>
    <row r="336" spans="1:8" ht="15">
      <c r="A336" s="2" t="s">
        <v>234</v>
      </c>
      <c r="B336" s="6" t="s">
        <v>525</v>
      </c>
      <c r="C336" s="6" t="s">
        <v>555</v>
      </c>
      <c r="D336" s="6" t="s">
        <v>235</v>
      </c>
      <c r="E336" s="6"/>
      <c r="F336" s="12">
        <f>F337</f>
        <v>0</v>
      </c>
      <c r="G336" s="12">
        <f aca="true" t="shared" si="46" ref="G336:H338">G337</f>
        <v>330</v>
      </c>
      <c r="H336" s="12">
        <f t="shared" si="46"/>
        <v>330</v>
      </c>
    </row>
    <row r="337" spans="1:8" ht="15">
      <c r="A337" s="2" t="s">
        <v>76</v>
      </c>
      <c r="B337" s="6" t="s">
        <v>525</v>
      </c>
      <c r="C337" s="6" t="s">
        <v>555</v>
      </c>
      <c r="D337" s="6" t="s">
        <v>233</v>
      </c>
      <c r="E337" s="6"/>
      <c r="F337" s="12">
        <f>F338</f>
        <v>0</v>
      </c>
      <c r="G337" s="12">
        <f t="shared" si="46"/>
        <v>330</v>
      </c>
      <c r="H337" s="12">
        <f t="shared" si="46"/>
        <v>330</v>
      </c>
    </row>
    <row r="338" spans="1:8" ht="15">
      <c r="A338" s="2" t="s">
        <v>619</v>
      </c>
      <c r="B338" s="6" t="s">
        <v>525</v>
      </c>
      <c r="C338" s="6" t="s">
        <v>555</v>
      </c>
      <c r="D338" s="6" t="s">
        <v>233</v>
      </c>
      <c r="E338" s="6" t="s">
        <v>620</v>
      </c>
      <c r="F338" s="12">
        <f>F339</f>
        <v>0</v>
      </c>
      <c r="G338" s="12">
        <f t="shared" si="46"/>
        <v>330</v>
      </c>
      <c r="H338" s="12">
        <f t="shared" si="46"/>
        <v>330</v>
      </c>
    </row>
    <row r="339" spans="1:8" ht="30">
      <c r="A339" s="2" t="s">
        <v>622</v>
      </c>
      <c r="B339" s="6" t="s">
        <v>525</v>
      </c>
      <c r="C339" s="6" t="s">
        <v>555</v>
      </c>
      <c r="D339" s="6" t="s">
        <v>233</v>
      </c>
      <c r="E339" s="6" t="s">
        <v>621</v>
      </c>
      <c r="F339" s="12">
        <f>'Ведомственная структура'!G267</f>
        <v>0</v>
      </c>
      <c r="G339" s="12">
        <f>'Ведомственная структура'!H267</f>
        <v>330</v>
      </c>
      <c r="H339" s="12">
        <f>'Ведомственная структура'!I267</f>
        <v>330</v>
      </c>
    </row>
    <row r="340" spans="1:8" ht="45">
      <c r="A340" s="46" t="s">
        <v>312</v>
      </c>
      <c r="B340" s="43" t="s">
        <v>525</v>
      </c>
      <c r="C340" s="43" t="s">
        <v>555</v>
      </c>
      <c r="D340" s="43" t="s">
        <v>313</v>
      </c>
      <c r="E340" s="43"/>
      <c r="F340" s="12">
        <f aca="true" t="shared" si="47" ref="F340:H341">F341</f>
        <v>1271.8</v>
      </c>
      <c r="G340" s="12">
        <f t="shared" si="47"/>
        <v>0</v>
      </c>
      <c r="H340" s="12">
        <f t="shared" si="47"/>
        <v>0</v>
      </c>
    </row>
    <row r="341" spans="1:8" ht="30">
      <c r="A341" s="46" t="s">
        <v>269</v>
      </c>
      <c r="B341" s="43" t="s">
        <v>525</v>
      </c>
      <c r="C341" s="43" t="s">
        <v>555</v>
      </c>
      <c r="D341" s="43" t="s">
        <v>314</v>
      </c>
      <c r="E341" s="43"/>
      <c r="F341" s="12">
        <f t="shared" si="47"/>
        <v>1271.8</v>
      </c>
      <c r="G341" s="12">
        <f t="shared" si="47"/>
        <v>0</v>
      </c>
      <c r="H341" s="12">
        <f t="shared" si="47"/>
        <v>0</v>
      </c>
    </row>
    <row r="342" spans="1:8" ht="30">
      <c r="A342" s="46" t="s">
        <v>269</v>
      </c>
      <c r="B342" s="43" t="s">
        <v>525</v>
      </c>
      <c r="C342" s="43" t="s">
        <v>555</v>
      </c>
      <c r="D342" s="43" t="s">
        <v>315</v>
      </c>
      <c r="E342" s="43"/>
      <c r="F342" s="12">
        <f>F343+F346</f>
        <v>1271.8</v>
      </c>
      <c r="G342" s="12">
        <f>G343+G346</f>
        <v>0</v>
      </c>
      <c r="H342" s="12">
        <f>H343+H346</f>
        <v>0</v>
      </c>
    </row>
    <row r="343" spans="1:8" ht="36" customHeight="1">
      <c r="A343" s="46" t="s">
        <v>266</v>
      </c>
      <c r="B343" s="43" t="s">
        <v>525</v>
      </c>
      <c r="C343" s="43" t="s">
        <v>555</v>
      </c>
      <c r="D343" s="43" t="s">
        <v>316</v>
      </c>
      <c r="E343" s="43"/>
      <c r="F343" s="12">
        <f aca="true" t="shared" si="48" ref="F343:H344">F344</f>
        <v>1208.2</v>
      </c>
      <c r="G343" s="12">
        <f t="shared" si="48"/>
        <v>0</v>
      </c>
      <c r="H343" s="12">
        <f t="shared" si="48"/>
        <v>0</v>
      </c>
    </row>
    <row r="344" spans="1:8" ht="45">
      <c r="A344" s="46" t="s">
        <v>656</v>
      </c>
      <c r="B344" s="43" t="s">
        <v>525</v>
      </c>
      <c r="C344" s="43" t="s">
        <v>555</v>
      </c>
      <c r="D344" s="43" t="s">
        <v>316</v>
      </c>
      <c r="E344" s="43" t="s">
        <v>604</v>
      </c>
      <c r="F344" s="12">
        <f t="shared" si="48"/>
        <v>1208.2</v>
      </c>
      <c r="G344" s="12">
        <f t="shared" si="48"/>
        <v>0</v>
      </c>
      <c r="H344" s="12">
        <f t="shared" si="48"/>
        <v>0</v>
      </c>
    </row>
    <row r="345" spans="1:8" ht="15">
      <c r="A345" s="46" t="s">
        <v>627</v>
      </c>
      <c r="B345" s="43" t="s">
        <v>525</v>
      </c>
      <c r="C345" s="43" t="s">
        <v>555</v>
      </c>
      <c r="D345" s="43" t="s">
        <v>316</v>
      </c>
      <c r="E345" s="43" t="s">
        <v>628</v>
      </c>
      <c r="F345" s="12">
        <f>'Ведомственная структура'!G273</f>
        <v>1208.2</v>
      </c>
      <c r="G345" s="12">
        <f>'Ведомственная структура'!H273</f>
        <v>0</v>
      </c>
      <c r="H345" s="12">
        <f>'Ведомственная структура'!I273</f>
        <v>0</v>
      </c>
    </row>
    <row r="346" spans="1:8" ht="30">
      <c r="A346" s="46" t="s">
        <v>267</v>
      </c>
      <c r="B346" s="43" t="s">
        <v>525</v>
      </c>
      <c r="C346" s="43" t="s">
        <v>555</v>
      </c>
      <c r="D346" s="43" t="s">
        <v>317</v>
      </c>
      <c r="E346" s="43"/>
      <c r="F346" s="12">
        <f aca="true" t="shared" si="49" ref="F346:H347">F347</f>
        <v>63.6</v>
      </c>
      <c r="G346" s="12">
        <f t="shared" si="49"/>
        <v>0</v>
      </c>
      <c r="H346" s="12">
        <f t="shared" si="49"/>
        <v>0</v>
      </c>
    </row>
    <row r="347" spans="1:8" ht="45">
      <c r="A347" s="46" t="s">
        <v>656</v>
      </c>
      <c r="B347" s="43" t="s">
        <v>525</v>
      </c>
      <c r="C347" s="43" t="s">
        <v>555</v>
      </c>
      <c r="D347" s="43" t="s">
        <v>317</v>
      </c>
      <c r="E347" s="43" t="s">
        <v>604</v>
      </c>
      <c r="F347" s="12">
        <f t="shared" si="49"/>
        <v>63.6</v>
      </c>
      <c r="G347" s="12">
        <f t="shared" si="49"/>
        <v>0</v>
      </c>
      <c r="H347" s="12">
        <f t="shared" si="49"/>
        <v>0</v>
      </c>
    </row>
    <row r="348" spans="1:8" ht="15">
      <c r="A348" s="46" t="s">
        <v>627</v>
      </c>
      <c r="B348" s="43" t="s">
        <v>525</v>
      </c>
      <c r="C348" s="43" t="s">
        <v>555</v>
      </c>
      <c r="D348" s="43" t="s">
        <v>317</v>
      </c>
      <c r="E348" s="43" t="s">
        <v>628</v>
      </c>
      <c r="F348" s="12">
        <f>'Ведомственная структура'!G276</f>
        <v>63.6</v>
      </c>
      <c r="G348" s="12">
        <f>'Ведомственная структура'!H276</f>
        <v>0</v>
      </c>
      <c r="H348" s="12">
        <f>'Ведомственная структура'!I276</f>
        <v>0</v>
      </c>
    </row>
    <row r="349" spans="1:8" ht="14.25">
      <c r="A349" s="7" t="s">
        <v>548</v>
      </c>
      <c r="B349" s="8" t="s">
        <v>529</v>
      </c>
      <c r="C349" s="8"/>
      <c r="D349" s="8"/>
      <c r="E349" s="8"/>
      <c r="F349" s="9">
        <f>SUM(F350)</f>
        <v>2757.2999999999997</v>
      </c>
      <c r="G349" s="9">
        <f>SUM(G350)</f>
        <v>1587.1999999999998</v>
      </c>
      <c r="H349" s="9">
        <f>SUM(H350)</f>
        <v>1637.3</v>
      </c>
    </row>
    <row r="350" spans="1:8" ht="30">
      <c r="A350" s="1" t="s">
        <v>561</v>
      </c>
      <c r="B350" s="11" t="s">
        <v>529</v>
      </c>
      <c r="C350" s="11" t="s">
        <v>537</v>
      </c>
      <c r="D350" s="11"/>
      <c r="E350" s="11"/>
      <c r="F350" s="12">
        <f>SUM(F356+F367+F351)</f>
        <v>2757.2999999999997</v>
      </c>
      <c r="G350" s="12">
        <f>SUM(G356+G367)</f>
        <v>1587.1999999999998</v>
      </c>
      <c r="H350" s="12">
        <f>SUM(H356+H367)</f>
        <v>1637.3</v>
      </c>
    </row>
    <row r="351" spans="1:8" ht="15">
      <c r="A351" s="76" t="s">
        <v>581</v>
      </c>
      <c r="B351" s="44" t="s">
        <v>529</v>
      </c>
      <c r="C351" s="44" t="s">
        <v>537</v>
      </c>
      <c r="D351" s="43" t="s">
        <v>704</v>
      </c>
      <c r="E351" s="43"/>
      <c r="F351" s="12">
        <f>F352</f>
        <v>34.3</v>
      </c>
      <c r="G351" s="12"/>
      <c r="H351" s="12"/>
    </row>
    <row r="352" spans="1:8" ht="15">
      <c r="A352" s="76" t="s">
        <v>277</v>
      </c>
      <c r="B352" s="44" t="s">
        <v>529</v>
      </c>
      <c r="C352" s="44" t="s">
        <v>537</v>
      </c>
      <c r="D352" s="43" t="s">
        <v>278</v>
      </c>
      <c r="E352" s="43"/>
      <c r="F352" s="12">
        <f>F353</f>
        <v>34.3</v>
      </c>
      <c r="G352" s="12"/>
      <c r="H352" s="12"/>
    </row>
    <row r="353" spans="1:8" ht="30">
      <c r="A353" s="76" t="s">
        <v>340</v>
      </c>
      <c r="B353" s="44" t="s">
        <v>529</v>
      </c>
      <c r="C353" s="44" t="s">
        <v>537</v>
      </c>
      <c r="D353" s="43" t="s">
        <v>344</v>
      </c>
      <c r="E353" s="43"/>
      <c r="F353" s="12">
        <f>F354</f>
        <v>34.3</v>
      </c>
      <c r="G353" s="12"/>
      <c r="H353" s="12"/>
    </row>
    <row r="354" spans="1:8" ht="45">
      <c r="A354" s="46" t="s">
        <v>656</v>
      </c>
      <c r="B354" s="44" t="s">
        <v>529</v>
      </c>
      <c r="C354" s="44" t="s">
        <v>537</v>
      </c>
      <c r="D354" s="43" t="s">
        <v>344</v>
      </c>
      <c r="E354" s="43" t="s">
        <v>604</v>
      </c>
      <c r="F354" s="12">
        <f>F355</f>
        <v>34.3</v>
      </c>
      <c r="G354" s="12"/>
      <c r="H354" s="12"/>
    </row>
    <row r="355" spans="1:8" ht="15">
      <c r="A355" s="46" t="s">
        <v>627</v>
      </c>
      <c r="B355" s="44" t="s">
        <v>529</v>
      </c>
      <c r="C355" s="44" t="s">
        <v>537</v>
      </c>
      <c r="D355" s="43" t="s">
        <v>344</v>
      </c>
      <c r="E355" s="43" t="s">
        <v>628</v>
      </c>
      <c r="F355" s="12">
        <f>'Ведомственная структура'!G283</f>
        <v>34.3</v>
      </c>
      <c r="G355" s="12"/>
      <c r="H355" s="12"/>
    </row>
    <row r="356" spans="1:8" ht="30">
      <c r="A356" s="1" t="s">
        <v>676</v>
      </c>
      <c r="B356" s="11" t="s">
        <v>582</v>
      </c>
      <c r="C356" s="11" t="s">
        <v>537</v>
      </c>
      <c r="D356" s="11" t="s">
        <v>697</v>
      </c>
      <c r="E356" s="11"/>
      <c r="F356" s="12">
        <f>SUM(F357+F364)</f>
        <v>2481.8999999999996</v>
      </c>
      <c r="G356" s="12">
        <f>SUM(G357+G364)</f>
        <v>1587.1999999999998</v>
      </c>
      <c r="H356" s="12">
        <f>SUM(H357+H364)</f>
        <v>1637.3</v>
      </c>
    </row>
    <row r="357" spans="1:8" ht="15">
      <c r="A357" s="1" t="s">
        <v>579</v>
      </c>
      <c r="B357" s="11" t="s">
        <v>582</v>
      </c>
      <c r="C357" s="11" t="s">
        <v>537</v>
      </c>
      <c r="D357" s="11" t="s">
        <v>698</v>
      </c>
      <c r="E357" s="11"/>
      <c r="F357" s="12">
        <f>SUM(F358+F360+F362)</f>
        <v>2479.7999999999997</v>
      </c>
      <c r="G357" s="12">
        <f>SUM(G358+G360+G362)</f>
        <v>1584.6</v>
      </c>
      <c r="H357" s="12">
        <f>SUM(H358+H360+H362)</f>
        <v>1634.7</v>
      </c>
    </row>
    <row r="358" spans="1:8" ht="45">
      <c r="A358" s="1" t="s">
        <v>656</v>
      </c>
      <c r="B358" s="11" t="s">
        <v>582</v>
      </c>
      <c r="C358" s="11" t="s">
        <v>537</v>
      </c>
      <c r="D358" s="11" t="s">
        <v>698</v>
      </c>
      <c r="E358" s="11" t="s">
        <v>604</v>
      </c>
      <c r="F358" s="12">
        <f>SUM(F359)</f>
        <v>2350.2</v>
      </c>
      <c r="G358" s="12">
        <f>SUM(G359)</f>
        <v>1319.3</v>
      </c>
      <c r="H358" s="12">
        <f>SUM(H359)</f>
        <v>1369.4</v>
      </c>
    </row>
    <row r="359" spans="1:8" ht="15">
      <c r="A359" s="1" t="s">
        <v>627</v>
      </c>
      <c r="B359" s="11" t="s">
        <v>582</v>
      </c>
      <c r="C359" s="11" t="s">
        <v>537</v>
      </c>
      <c r="D359" s="11" t="s">
        <v>698</v>
      </c>
      <c r="E359" s="11" t="s">
        <v>628</v>
      </c>
      <c r="F359" s="12">
        <f>'Ведомственная структура'!G287</f>
        <v>2350.2</v>
      </c>
      <c r="G359" s="12">
        <f>'Ведомственная структура'!H287</f>
        <v>1319.3</v>
      </c>
      <c r="H359" s="12">
        <f>'Ведомственная структура'!I287</f>
        <v>1369.4</v>
      </c>
    </row>
    <row r="360" spans="1:8" ht="15">
      <c r="A360" s="1" t="s">
        <v>619</v>
      </c>
      <c r="B360" s="11" t="s">
        <v>582</v>
      </c>
      <c r="C360" s="11" t="s">
        <v>537</v>
      </c>
      <c r="D360" s="11" t="s">
        <v>698</v>
      </c>
      <c r="E360" s="11" t="s">
        <v>620</v>
      </c>
      <c r="F360" s="12">
        <f>SUM(F361)</f>
        <v>128.4</v>
      </c>
      <c r="G360" s="12">
        <f>SUM(G361)</f>
        <v>265</v>
      </c>
      <c r="H360" s="12">
        <f>SUM(H361)</f>
        <v>265</v>
      </c>
    </row>
    <row r="361" spans="1:8" ht="30">
      <c r="A361" s="1" t="s">
        <v>622</v>
      </c>
      <c r="B361" s="11" t="s">
        <v>582</v>
      </c>
      <c r="C361" s="11" t="s">
        <v>537</v>
      </c>
      <c r="D361" s="11" t="s">
        <v>698</v>
      </c>
      <c r="E361" s="11" t="s">
        <v>621</v>
      </c>
      <c r="F361" s="12">
        <f>'Ведомственная структура'!G289</f>
        <v>128.4</v>
      </c>
      <c r="G361" s="12">
        <f>'Ведомственная структура'!H289</f>
        <v>265</v>
      </c>
      <c r="H361" s="12">
        <f>'Ведомственная структура'!I289</f>
        <v>265</v>
      </c>
    </row>
    <row r="362" spans="1:8" s="5" customFormat="1" ht="15">
      <c r="A362" s="2" t="s">
        <v>623</v>
      </c>
      <c r="B362" s="6" t="s">
        <v>582</v>
      </c>
      <c r="C362" s="6" t="s">
        <v>537</v>
      </c>
      <c r="D362" s="6" t="s">
        <v>698</v>
      </c>
      <c r="E362" s="6" t="s">
        <v>625</v>
      </c>
      <c r="F362" s="16">
        <f>F363</f>
        <v>1.2</v>
      </c>
      <c r="G362" s="16">
        <f>G363</f>
        <v>0.3</v>
      </c>
      <c r="H362" s="16">
        <f>H363</f>
        <v>0.3</v>
      </c>
    </row>
    <row r="363" spans="1:8" s="5" customFormat="1" ht="15">
      <c r="A363" s="2" t="s">
        <v>624</v>
      </c>
      <c r="B363" s="6" t="s">
        <v>582</v>
      </c>
      <c r="C363" s="6" t="s">
        <v>537</v>
      </c>
      <c r="D363" s="6" t="s">
        <v>698</v>
      </c>
      <c r="E363" s="6" t="s">
        <v>626</v>
      </c>
      <c r="F363" s="16">
        <f>'Ведомственная структура'!G291</f>
        <v>1.2</v>
      </c>
      <c r="G363" s="16">
        <f>'Ведомственная структура'!H291</f>
        <v>0.3</v>
      </c>
      <c r="H363" s="16">
        <f>'Ведомственная структура'!I291</f>
        <v>0.3</v>
      </c>
    </row>
    <row r="364" spans="1:8" ht="30">
      <c r="A364" s="2" t="s">
        <v>580</v>
      </c>
      <c r="B364" s="6" t="s">
        <v>582</v>
      </c>
      <c r="C364" s="6" t="s">
        <v>537</v>
      </c>
      <c r="D364" s="11" t="s">
        <v>699</v>
      </c>
      <c r="E364" s="6"/>
      <c r="F364" s="15">
        <f aca="true" t="shared" si="50" ref="F364:H365">SUM(F365)</f>
        <v>2.1</v>
      </c>
      <c r="G364" s="15">
        <f t="shared" si="50"/>
        <v>2.6</v>
      </c>
      <c r="H364" s="15">
        <f t="shared" si="50"/>
        <v>2.6</v>
      </c>
    </row>
    <row r="365" spans="1:8" ht="15">
      <c r="A365" s="1" t="s">
        <v>623</v>
      </c>
      <c r="B365" s="6" t="s">
        <v>582</v>
      </c>
      <c r="C365" s="6" t="s">
        <v>537</v>
      </c>
      <c r="D365" s="11" t="s">
        <v>699</v>
      </c>
      <c r="E365" s="11" t="s">
        <v>625</v>
      </c>
      <c r="F365" s="15">
        <f t="shared" si="50"/>
        <v>2.1</v>
      </c>
      <c r="G365" s="15">
        <f t="shared" si="50"/>
        <v>2.6</v>
      </c>
      <c r="H365" s="15">
        <f t="shared" si="50"/>
        <v>2.6</v>
      </c>
    </row>
    <row r="366" spans="1:8" ht="15">
      <c r="A366" s="1" t="s">
        <v>624</v>
      </c>
      <c r="B366" s="6" t="s">
        <v>582</v>
      </c>
      <c r="C366" s="6" t="s">
        <v>537</v>
      </c>
      <c r="D366" s="11" t="s">
        <v>699</v>
      </c>
      <c r="E366" s="11" t="s">
        <v>626</v>
      </c>
      <c r="F366" s="12">
        <f>'Ведомственная структура'!G294</f>
        <v>2.1</v>
      </c>
      <c r="G366" s="12">
        <f>'Ведомственная структура'!H294</f>
        <v>2.6</v>
      </c>
      <c r="H366" s="12">
        <f>'Ведомственная структура'!I294</f>
        <v>2.6</v>
      </c>
    </row>
    <row r="367" spans="1:8" ht="45">
      <c r="A367" s="46" t="s">
        <v>312</v>
      </c>
      <c r="B367" s="43" t="s">
        <v>582</v>
      </c>
      <c r="C367" s="43" t="s">
        <v>537</v>
      </c>
      <c r="D367" s="43" t="s">
        <v>313</v>
      </c>
      <c r="E367" s="43"/>
      <c r="F367" s="12">
        <f aca="true" t="shared" si="51" ref="F367:H368">F368</f>
        <v>241.1</v>
      </c>
      <c r="G367" s="12">
        <f t="shared" si="51"/>
        <v>0</v>
      </c>
      <c r="H367" s="12">
        <f t="shared" si="51"/>
        <v>0</v>
      </c>
    </row>
    <row r="368" spans="1:8" ht="30">
      <c r="A368" s="46" t="s">
        <v>269</v>
      </c>
      <c r="B368" s="43" t="s">
        <v>582</v>
      </c>
      <c r="C368" s="43" t="s">
        <v>537</v>
      </c>
      <c r="D368" s="43" t="s">
        <v>314</v>
      </c>
      <c r="E368" s="43"/>
      <c r="F368" s="12">
        <f t="shared" si="51"/>
        <v>241.1</v>
      </c>
      <c r="G368" s="12">
        <f t="shared" si="51"/>
        <v>0</v>
      </c>
      <c r="H368" s="12">
        <f t="shared" si="51"/>
        <v>0</v>
      </c>
    </row>
    <row r="369" spans="1:8" ht="30">
      <c r="A369" s="46" t="s">
        <v>269</v>
      </c>
      <c r="B369" s="43" t="s">
        <v>582</v>
      </c>
      <c r="C369" s="43" t="s">
        <v>537</v>
      </c>
      <c r="D369" s="43" t="s">
        <v>315</v>
      </c>
      <c r="E369" s="43"/>
      <c r="F369" s="12">
        <f>F370+F373</f>
        <v>241.1</v>
      </c>
      <c r="G369" s="12">
        <f>G370+G373</f>
        <v>0</v>
      </c>
      <c r="H369" s="12">
        <f>H370+H373</f>
        <v>0</v>
      </c>
    </row>
    <row r="370" spans="1:8" ht="15">
      <c r="A370" s="48" t="s">
        <v>266</v>
      </c>
      <c r="B370" s="43" t="s">
        <v>582</v>
      </c>
      <c r="C370" s="43" t="s">
        <v>537</v>
      </c>
      <c r="D370" s="43" t="s">
        <v>316</v>
      </c>
      <c r="E370" s="43"/>
      <c r="F370" s="12">
        <f aca="true" t="shared" si="52" ref="F370:H371">F371</f>
        <v>229</v>
      </c>
      <c r="G370" s="12">
        <f t="shared" si="52"/>
        <v>0</v>
      </c>
      <c r="H370" s="12">
        <f t="shared" si="52"/>
        <v>0</v>
      </c>
    </row>
    <row r="371" spans="1:8" ht="45">
      <c r="A371" s="46" t="s">
        <v>656</v>
      </c>
      <c r="B371" s="43" t="s">
        <v>582</v>
      </c>
      <c r="C371" s="43" t="s">
        <v>537</v>
      </c>
      <c r="D371" s="43" t="s">
        <v>316</v>
      </c>
      <c r="E371" s="43" t="s">
        <v>604</v>
      </c>
      <c r="F371" s="12">
        <f t="shared" si="52"/>
        <v>229</v>
      </c>
      <c r="G371" s="12">
        <f t="shared" si="52"/>
        <v>0</v>
      </c>
      <c r="H371" s="12">
        <f t="shared" si="52"/>
        <v>0</v>
      </c>
    </row>
    <row r="372" spans="1:8" ht="15">
      <c r="A372" s="46" t="s">
        <v>627</v>
      </c>
      <c r="B372" s="43" t="s">
        <v>582</v>
      </c>
      <c r="C372" s="43" t="s">
        <v>537</v>
      </c>
      <c r="D372" s="43" t="s">
        <v>316</v>
      </c>
      <c r="E372" s="43" t="s">
        <v>628</v>
      </c>
      <c r="F372" s="12">
        <f>'Ведомственная структура'!G300</f>
        <v>229</v>
      </c>
      <c r="G372" s="12">
        <f>'Ведомственная структура'!H300</f>
        <v>0</v>
      </c>
      <c r="H372" s="12">
        <f>'Ведомственная структура'!I300</f>
        <v>0</v>
      </c>
    </row>
    <row r="373" spans="1:8" ht="30">
      <c r="A373" s="46" t="s">
        <v>267</v>
      </c>
      <c r="B373" s="43" t="s">
        <v>582</v>
      </c>
      <c r="C373" s="43" t="s">
        <v>537</v>
      </c>
      <c r="D373" s="43" t="s">
        <v>317</v>
      </c>
      <c r="E373" s="43"/>
      <c r="F373" s="12">
        <f aca="true" t="shared" si="53" ref="F373:H374">F374</f>
        <v>12.1</v>
      </c>
      <c r="G373" s="12">
        <f t="shared" si="53"/>
        <v>0</v>
      </c>
      <c r="H373" s="12">
        <f t="shared" si="53"/>
        <v>0</v>
      </c>
    </row>
    <row r="374" spans="1:8" ht="45">
      <c r="A374" s="46" t="s">
        <v>656</v>
      </c>
      <c r="B374" s="43" t="s">
        <v>582</v>
      </c>
      <c r="C374" s="43" t="s">
        <v>537</v>
      </c>
      <c r="D374" s="43" t="s">
        <v>317</v>
      </c>
      <c r="E374" s="43" t="s">
        <v>604</v>
      </c>
      <c r="F374" s="12">
        <f t="shared" si="53"/>
        <v>12.1</v>
      </c>
      <c r="G374" s="12">
        <f t="shared" si="53"/>
        <v>0</v>
      </c>
      <c r="H374" s="12">
        <f t="shared" si="53"/>
        <v>0</v>
      </c>
    </row>
    <row r="375" spans="1:8" ht="15">
      <c r="A375" s="46" t="s">
        <v>627</v>
      </c>
      <c r="B375" s="43" t="s">
        <v>582</v>
      </c>
      <c r="C375" s="43" t="s">
        <v>537</v>
      </c>
      <c r="D375" s="43" t="s">
        <v>317</v>
      </c>
      <c r="E375" s="43" t="s">
        <v>628</v>
      </c>
      <c r="F375" s="12">
        <f>'Ведомственная структура'!G303</f>
        <v>12.1</v>
      </c>
      <c r="G375" s="12">
        <f>'Ведомственная структура'!H303</f>
        <v>0</v>
      </c>
      <c r="H375" s="12">
        <f>'Ведомственная структура'!I303</f>
        <v>0</v>
      </c>
    </row>
    <row r="376" spans="1:8" ht="14.25">
      <c r="A376" s="7" t="s">
        <v>565</v>
      </c>
      <c r="B376" s="8" t="s">
        <v>526</v>
      </c>
      <c r="C376" s="8"/>
      <c r="D376" s="8"/>
      <c r="E376" s="8"/>
      <c r="F376" s="9">
        <f>SUM(F389+F406+F436+F377+F400)</f>
        <v>40480.2</v>
      </c>
      <c r="G376" s="9">
        <f>SUM(G389+G406+G436+G377+G400)</f>
        <v>25560.6</v>
      </c>
      <c r="H376" s="9">
        <f>SUM(H389+H406+H436+H377+H400)</f>
        <v>27220.6</v>
      </c>
    </row>
    <row r="377" spans="1:8" s="5" customFormat="1" ht="15">
      <c r="A377" s="1" t="s">
        <v>392</v>
      </c>
      <c r="B377" s="11" t="s">
        <v>526</v>
      </c>
      <c r="C377" s="11" t="s">
        <v>538</v>
      </c>
      <c r="D377" s="6"/>
      <c r="E377" s="11"/>
      <c r="F377" s="16">
        <f>SUM(F378+F383)</f>
        <v>190</v>
      </c>
      <c r="G377" s="16">
        <f>SUM(G378+G383)</f>
        <v>200</v>
      </c>
      <c r="H377" s="16">
        <f>SUM(H378+H383)</f>
        <v>200</v>
      </c>
    </row>
    <row r="378" spans="1:8" s="5" customFormat="1" ht="15">
      <c r="A378" s="1" t="s">
        <v>577</v>
      </c>
      <c r="B378" s="11" t="s">
        <v>526</v>
      </c>
      <c r="C378" s="11" t="s">
        <v>538</v>
      </c>
      <c r="D378" s="6" t="s">
        <v>61</v>
      </c>
      <c r="E378" s="11"/>
      <c r="F378" s="16">
        <f aca="true" t="shared" si="54" ref="F378:H380">SUM(F379)</f>
        <v>100</v>
      </c>
      <c r="G378" s="16">
        <f t="shared" si="54"/>
        <v>200</v>
      </c>
      <c r="H378" s="16">
        <f t="shared" si="54"/>
        <v>200</v>
      </c>
    </row>
    <row r="379" spans="1:8" s="5" customFormat="1" ht="15">
      <c r="A379" s="2" t="s">
        <v>60</v>
      </c>
      <c r="B379" s="11" t="s">
        <v>526</v>
      </c>
      <c r="C379" s="11" t="s">
        <v>538</v>
      </c>
      <c r="D379" s="6" t="s">
        <v>61</v>
      </c>
      <c r="E379" s="11"/>
      <c r="F379" s="16">
        <f t="shared" si="54"/>
        <v>100</v>
      </c>
      <c r="G379" s="16">
        <f t="shared" si="54"/>
        <v>200</v>
      </c>
      <c r="H379" s="16">
        <f t="shared" si="54"/>
        <v>200</v>
      </c>
    </row>
    <row r="380" spans="1:8" s="5" customFormat="1" ht="15">
      <c r="A380" s="2" t="s">
        <v>682</v>
      </c>
      <c r="B380" s="11" t="s">
        <v>526</v>
      </c>
      <c r="C380" s="11" t="s">
        <v>538</v>
      </c>
      <c r="D380" s="6" t="s">
        <v>62</v>
      </c>
      <c r="E380" s="11"/>
      <c r="F380" s="16">
        <f>SUM(F381)</f>
        <v>100</v>
      </c>
      <c r="G380" s="16">
        <f t="shared" si="54"/>
        <v>200</v>
      </c>
      <c r="H380" s="16">
        <f t="shared" si="54"/>
        <v>200</v>
      </c>
    </row>
    <row r="381" spans="1:8" s="5" customFormat="1" ht="15">
      <c r="A381" s="2" t="s">
        <v>619</v>
      </c>
      <c r="B381" s="11" t="s">
        <v>526</v>
      </c>
      <c r="C381" s="11" t="s">
        <v>538</v>
      </c>
      <c r="D381" s="6" t="s">
        <v>62</v>
      </c>
      <c r="E381" s="11" t="s">
        <v>620</v>
      </c>
      <c r="F381" s="16">
        <f>SUM(F382)</f>
        <v>100</v>
      </c>
      <c r="G381" s="16">
        <f>SUM(G382)</f>
        <v>200</v>
      </c>
      <c r="H381" s="16">
        <f>SUM(H382)</f>
        <v>200</v>
      </c>
    </row>
    <row r="382" spans="1:8" s="10" customFormat="1" ht="30">
      <c r="A382" s="2" t="s">
        <v>622</v>
      </c>
      <c r="B382" s="11" t="s">
        <v>526</v>
      </c>
      <c r="C382" s="11" t="s">
        <v>538</v>
      </c>
      <c r="D382" s="6" t="s">
        <v>62</v>
      </c>
      <c r="E382" s="11" t="s">
        <v>621</v>
      </c>
      <c r="F382" s="16">
        <f>'Ведомственная структура'!G571</f>
        <v>100</v>
      </c>
      <c r="G382" s="16">
        <f>'Ведомственная структура'!H571</f>
        <v>200</v>
      </c>
      <c r="H382" s="16">
        <f>'Ведомственная структура'!I571</f>
        <v>200</v>
      </c>
    </row>
    <row r="383" spans="1:8" s="10" customFormat="1" ht="30">
      <c r="A383" s="46" t="s">
        <v>322</v>
      </c>
      <c r="B383" s="43" t="s">
        <v>526</v>
      </c>
      <c r="C383" s="43" t="s">
        <v>538</v>
      </c>
      <c r="D383" s="43" t="s">
        <v>721</v>
      </c>
      <c r="E383" s="43"/>
      <c r="F383" s="16">
        <f aca="true" t="shared" si="55" ref="F383:H384">F384</f>
        <v>90</v>
      </c>
      <c r="G383" s="16">
        <f t="shared" si="55"/>
        <v>0</v>
      </c>
      <c r="H383" s="16">
        <f t="shared" si="55"/>
        <v>0</v>
      </c>
    </row>
    <row r="384" spans="1:8" s="10" customFormat="1" ht="30">
      <c r="A384" s="46" t="s">
        <v>321</v>
      </c>
      <c r="B384" s="43" t="s">
        <v>526</v>
      </c>
      <c r="C384" s="43" t="s">
        <v>538</v>
      </c>
      <c r="D384" s="43" t="s">
        <v>320</v>
      </c>
      <c r="E384" s="43"/>
      <c r="F384" s="16">
        <f t="shared" si="55"/>
        <v>90</v>
      </c>
      <c r="G384" s="16">
        <f t="shared" si="55"/>
        <v>0</v>
      </c>
      <c r="H384" s="16">
        <f t="shared" si="55"/>
        <v>0</v>
      </c>
    </row>
    <row r="385" spans="1:8" s="10" customFormat="1" ht="15">
      <c r="A385" s="46" t="s">
        <v>357</v>
      </c>
      <c r="B385" s="43" t="s">
        <v>526</v>
      </c>
      <c r="C385" s="43" t="s">
        <v>538</v>
      </c>
      <c r="D385" s="43" t="s">
        <v>355</v>
      </c>
      <c r="E385" s="43"/>
      <c r="F385" s="16">
        <f>F386</f>
        <v>90</v>
      </c>
      <c r="G385" s="16"/>
      <c r="H385" s="16"/>
    </row>
    <row r="386" spans="1:8" s="10" customFormat="1" ht="15">
      <c r="A386" s="46" t="s">
        <v>76</v>
      </c>
      <c r="B386" s="43" t="s">
        <v>526</v>
      </c>
      <c r="C386" s="43" t="s">
        <v>538</v>
      </c>
      <c r="D386" s="43" t="s">
        <v>356</v>
      </c>
      <c r="E386" s="43"/>
      <c r="F386" s="16">
        <f>F387</f>
        <v>90</v>
      </c>
      <c r="G386" s="16"/>
      <c r="H386" s="16"/>
    </row>
    <row r="387" spans="1:8" s="10" customFormat="1" ht="15">
      <c r="A387" s="46" t="s">
        <v>619</v>
      </c>
      <c r="B387" s="43" t="s">
        <v>526</v>
      </c>
      <c r="C387" s="43" t="s">
        <v>538</v>
      </c>
      <c r="D387" s="43" t="s">
        <v>356</v>
      </c>
      <c r="E387" s="43" t="s">
        <v>620</v>
      </c>
      <c r="F387" s="16">
        <f>F388</f>
        <v>90</v>
      </c>
      <c r="G387" s="16"/>
      <c r="H387" s="16"/>
    </row>
    <row r="388" spans="1:8" s="10" customFormat="1" ht="30">
      <c r="A388" s="46" t="s">
        <v>622</v>
      </c>
      <c r="B388" s="43" t="s">
        <v>526</v>
      </c>
      <c r="C388" s="43" t="s">
        <v>538</v>
      </c>
      <c r="D388" s="43" t="s">
        <v>356</v>
      </c>
      <c r="E388" s="43" t="s">
        <v>621</v>
      </c>
      <c r="F388" s="16">
        <f>'Ведомственная структура'!G311</f>
        <v>90</v>
      </c>
      <c r="G388" s="16"/>
      <c r="H388" s="16"/>
    </row>
    <row r="389" spans="1:8" ht="15">
      <c r="A389" s="1" t="s">
        <v>99</v>
      </c>
      <c r="B389" s="11" t="s">
        <v>526</v>
      </c>
      <c r="C389" s="11" t="s">
        <v>661</v>
      </c>
      <c r="D389" s="8"/>
      <c r="E389" s="8"/>
      <c r="F389" s="12">
        <f>'Ведомственная структура'!G312</f>
        <v>55.6</v>
      </c>
      <c r="G389" s="12">
        <f>'Ведомственная структура'!H312</f>
        <v>55.6</v>
      </c>
      <c r="H389" s="12">
        <f>'Ведомственная структура'!I312</f>
        <v>55.6</v>
      </c>
    </row>
    <row r="390" spans="1:8" ht="15">
      <c r="A390" s="1" t="s">
        <v>649</v>
      </c>
      <c r="B390" s="11" t="s">
        <v>526</v>
      </c>
      <c r="C390" s="11" t="s">
        <v>661</v>
      </c>
      <c r="D390" s="11" t="s">
        <v>704</v>
      </c>
      <c r="E390" s="8"/>
      <c r="F390" s="12">
        <f>'Ведомственная структура'!G313</f>
        <v>44.6</v>
      </c>
      <c r="G390" s="12">
        <f>'Ведомственная структура'!H313</f>
        <v>44.6</v>
      </c>
      <c r="H390" s="12">
        <f>'Ведомственная структура'!I313</f>
        <v>44.6</v>
      </c>
    </row>
    <row r="391" spans="1:8" ht="30">
      <c r="A391" s="1" t="s">
        <v>575</v>
      </c>
      <c r="B391" s="11" t="s">
        <v>526</v>
      </c>
      <c r="C391" s="11" t="s">
        <v>661</v>
      </c>
      <c r="D391" s="11" t="s">
        <v>689</v>
      </c>
      <c r="E391" s="6"/>
      <c r="F391" s="12">
        <f>SUM(F392)</f>
        <v>44.6</v>
      </c>
      <c r="G391" s="12">
        <f>SUM(G392)</f>
        <v>44.6</v>
      </c>
      <c r="H391" s="12">
        <f>SUM(H392)</f>
        <v>44.6</v>
      </c>
    </row>
    <row r="392" spans="1:8" ht="15">
      <c r="A392" s="1" t="s">
        <v>100</v>
      </c>
      <c r="B392" s="11" t="s">
        <v>526</v>
      </c>
      <c r="C392" s="11" t="s">
        <v>661</v>
      </c>
      <c r="D392" s="11" t="s">
        <v>101</v>
      </c>
      <c r="E392" s="8"/>
      <c r="F392" s="12">
        <f>'Ведомственная структура'!G315</f>
        <v>44.6</v>
      </c>
      <c r="G392" s="12">
        <f>'Ведомственная структура'!H315</f>
        <v>44.6</v>
      </c>
      <c r="H392" s="12">
        <f>'Ведомственная структура'!I315</f>
        <v>44.6</v>
      </c>
    </row>
    <row r="393" spans="1:8" ht="15">
      <c r="A393" s="1" t="s">
        <v>619</v>
      </c>
      <c r="B393" s="11" t="s">
        <v>526</v>
      </c>
      <c r="C393" s="11" t="s">
        <v>661</v>
      </c>
      <c r="D393" s="11" t="s">
        <v>101</v>
      </c>
      <c r="E393" s="11" t="s">
        <v>620</v>
      </c>
      <c r="F393" s="12">
        <f>'Ведомственная структура'!G316</f>
        <v>44.6</v>
      </c>
      <c r="G393" s="12">
        <f>'Ведомственная структура'!H316</f>
        <v>44.6</v>
      </c>
      <c r="H393" s="12">
        <f>'Ведомственная структура'!I316</f>
        <v>44.6</v>
      </c>
    </row>
    <row r="394" spans="1:8" ht="30">
      <c r="A394" s="1" t="s">
        <v>622</v>
      </c>
      <c r="B394" s="11" t="s">
        <v>526</v>
      </c>
      <c r="C394" s="11" t="s">
        <v>661</v>
      </c>
      <c r="D394" s="11" t="s">
        <v>101</v>
      </c>
      <c r="E394" s="11" t="s">
        <v>621</v>
      </c>
      <c r="F394" s="12">
        <f>'Ведомственная структура'!G317</f>
        <v>44.6</v>
      </c>
      <c r="G394" s="12">
        <f>'Ведомственная структура'!H317</f>
        <v>44.6</v>
      </c>
      <c r="H394" s="12">
        <f>'Ведомственная структура'!I317</f>
        <v>44.6</v>
      </c>
    </row>
    <row r="395" spans="1:8" ht="30">
      <c r="A395" s="2" t="s">
        <v>444</v>
      </c>
      <c r="B395" s="6" t="s">
        <v>526</v>
      </c>
      <c r="C395" s="6" t="s">
        <v>661</v>
      </c>
      <c r="D395" s="6" t="s">
        <v>445</v>
      </c>
      <c r="E395" s="6"/>
      <c r="F395" s="15">
        <f aca="true" t="shared" si="56" ref="F395:H398">SUM(F396)</f>
        <v>11</v>
      </c>
      <c r="G395" s="15">
        <f t="shared" si="56"/>
        <v>11</v>
      </c>
      <c r="H395" s="15">
        <f t="shared" si="56"/>
        <v>11</v>
      </c>
    </row>
    <row r="396" spans="1:8" ht="30">
      <c r="A396" s="2" t="s">
        <v>446</v>
      </c>
      <c r="B396" s="6" t="s">
        <v>526</v>
      </c>
      <c r="C396" s="6" t="s">
        <v>661</v>
      </c>
      <c r="D396" s="6" t="s">
        <v>447</v>
      </c>
      <c r="E396" s="6"/>
      <c r="F396" s="15">
        <f t="shared" si="56"/>
        <v>11</v>
      </c>
      <c r="G396" s="15">
        <f t="shared" si="56"/>
        <v>11</v>
      </c>
      <c r="H396" s="15">
        <f t="shared" si="56"/>
        <v>11</v>
      </c>
    </row>
    <row r="397" spans="1:8" ht="15">
      <c r="A397" s="2" t="s">
        <v>76</v>
      </c>
      <c r="B397" s="6" t="s">
        <v>526</v>
      </c>
      <c r="C397" s="6" t="s">
        <v>661</v>
      </c>
      <c r="D397" s="6" t="s">
        <v>448</v>
      </c>
      <c r="E397" s="6"/>
      <c r="F397" s="15">
        <f t="shared" si="56"/>
        <v>11</v>
      </c>
      <c r="G397" s="15">
        <f t="shared" si="56"/>
        <v>11</v>
      </c>
      <c r="H397" s="15">
        <f t="shared" si="56"/>
        <v>11</v>
      </c>
    </row>
    <row r="398" spans="1:8" ht="15">
      <c r="A398" s="2" t="s">
        <v>619</v>
      </c>
      <c r="B398" s="6" t="s">
        <v>526</v>
      </c>
      <c r="C398" s="6" t="s">
        <v>661</v>
      </c>
      <c r="D398" s="6" t="s">
        <v>448</v>
      </c>
      <c r="E398" s="6" t="s">
        <v>620</v>
      </c>
      <c r="F398" s="15">
        <f t="shared" si="56"/>
        <v>11</v>
      </c>
      <c r="G398" s="15">
        <f t="shared" si="56"/>
        <v>11</v>
      </c>
      <c r="H398" s="15">
        <f t="shared" si="56"/>
        <v>11</v>
      </c>
    </row>
    <row r="399" spans="1:8" ht="30">
      <c r="A399" s="2" t="s">
        <v>622</v>
      </c>
      <c r="B399" s="6" t="s">
        <v>526</v>
      </c>
      <c r="C399" s="6" t="s">
        <v>661</v>
      </c>
      <c r="D399" s="6" t="s">
        <v>448</v>
      </c>
      <c r="E399" s="6" t="s">
        <v>621</v>
      </c>
      <c r="F399" s="15">
        <f>SUM('Ведомственная структура'!G322)</f>
        <v>11</v>
      </c>
      <c r="G399" s="15">
        <f>SUM('Ведомственная структура'!H322)</f>
        <v>11</v>
      </c>
      <c r="H399" s="15">
        <f>SUM('Ведомственная структура'!I322)</f>
        <v>11</v>
      </c>
    </row>
    <row r="400" spans="1:8" ht="15">
      <c r="A400" s="46" t="s">
        <v>335</v>
      </c>
      <c r="B400" s="43" t="s">
        <v>526</v>
      </c>
      <c r="C400" s="43" t="s">
        <v>532</v>
      </c>
      <c r="D400" s="43"/>
      <c r="E400" s="43"/>
      <c r="F400" s="15">
        <f>F401</f>
        <v>400</v>
      </c>
      <c r="G400" s="15">
        <f aca="true" t="shared" si="57" ref="G400:H404">G401</f>
        <v>0</v>
      </c>
      <c r="H400" s="15">
        <f t="shared" si="57"/>
        <v>0</v>
      </c>
    </row>
    <row r="401" spans="1:8" ht="15">
      <c r="A401" s="46" t="s">
        <v>581</v>
      </c>
      <c r="B401" s="43" t="s">
        <v>526</v>
      </c>
      <c r="C401" s="43" t="s">
        <v>532</v>
      </c>
      <c r="D401" s="43" t="s">
        <v>704</v>
      </c>
      <c r="E401" s="43"/>
      <c r="F401" s="15">
        <f>F402</f>
        <v>400</v>
      </c>
      <c r="G401" s="15">
        <f t="shared" si="57"/>
        <v>0</v>
      </c>
      <c r="H401" s="15">
        <f t="shared" si="57"/>
        <v>0</v>
      </c>
    </row>
    <row r="402" spans="1:8" ht="15">
      <c r="A402" s="46" t="s">
        <v>336</v>
      </c>
      <c r="B402" s="43" t="s">
        <v>526</v>
      </c>
      <c r="C402" s="43" t="s">
        <v>532</v>
      </c>
      <c r="D402" s="43" t="s">
        <v>302</v>
      </c>
      <c r="E402" s="43"/>
      <c r="F402" s="15">
        <f>F403</f>
        <v>400</v>
      </c>
      <c r="G402" s="15">
        <f t="shared" si="57"/>
        <v>0</v>
      </c>
      <c r="H402" s="15">
        <f t="shared" si="57"/>
        <v>0</v>
      </c>
    </row>
    <row r="403" spans="1:8" ht="30">
      <c r="A403" s="46" t="s">
        <v>337</v>
      </c>
      <c r="B403" s="43" t="s">
        <v>526</v>
      </c>
      <c r="C403" s="43" t="s">
        <v>532</v>
      </c>
      <c r="D403" s="43" t="s">
        <v>338</v>
      </c>
      <c r="E403" s="43"/>
      <c r="F403" s="15">
        <f>F404</f>
        <v>400</v>
      </c>
      <c r="G403" s="15">
        <f t="shared" si="57"/>
        <v>0</v>
      </c>
      <c r="H403" s="15">
        <f t="shared" si="57"/>
        <v>0</v>
      </c>
    </row>
    <row r="404" spans="1:8" ht="15">
      <c r="A404" s="46" t="s">
        <v>619</v>
      </c>
      <c r="B404" s="43" t="s">
        <v>526</v>
      </c>
      <c r="C404" s="43" t="s">
        <v>532</v>
      </c>
      <c r="D404" s="43" t="s">
        <v>338</v>
      </c>
      <c r="E404" s="43" t="s">
        <v>620</v>
      </c>
      <c r="F404" s="15">
        <f>F405</f>
        <v>400</v>
      </c>
      <c r="G404" s="15">
        <f t="shared" si="57"/>
        <v>0</v>
      </c>
      <c r="H404" s="15">
        <f t="shared" si="57"/>
        <v>0</v>
      </c>
    </row>
    <row r="405" spans="1:8" ht="30">
      <c r="A405" s="46" t="s">
        <v>622</v>
      </c>
      <c r="B405" s="43" t="s">
        <v>526</v>
      </c>
      <c r="C405" s="43" t="s">
        <v>532</v>
      </c>
      <c r="D405" s="43" t="s">
        <v>338</v>
      </c>
      <c r="E405" s="43" t="s">
        <v>621</v>
      </c>
      <c r="F405" s="15">
        <f>'Ведомственная структура'!G328</f>
        <v>400</v>
      </c>
      <c r="G405" s="15">
        <f>'Ведомственная структура'!H328</f>
        <v>0</v>
      </c>
      <c r="H405" s="15">
        <f>'Ведомственная структура'!I328</f>
        <v>0</v>
      </c>
    </row>
    <row r="406" spans="1:8" ht="15">
      <c r="A406" s="2" t="s">
        <v>657</v>
      </c>
      <c r="B406" s="6" t="s">
        <v>526</v>
      </c>
      <c r="C406" s="6" t="s">
        <v>537</v>
      </c>
      <c r="D406" s="6"/>
      <c r="E406" s="6"/>
      <c r="F406" s="15">
        <f>SUM(F407+F421+F412)</f>
        <v>37348</v>
      </c>
      <c r="G406" s="15">
        <f>SUM(G407+G421+G412)</f>
        <v>23500</v>
      </c>
      <c r="H406" s="15">
        <f>SUM(H407+H421+H412)</f>
        <v>25000</v>
      </c>
    </row>
    <row r="407" spans="1:8" s="5" customFormat="1" ht="15">
      <c r="A407" s="2" t="s">
        <v>585</v>
      </c>
      <c r="B407" s="11" t="s">
        <v>526</v>
      </c>
      <c r="C407" s="11" t="s">
        <v>537</v>
      </c>
      <c r="D407" s="11" t="s">
        <v>711</v>
      </c>
      <c r="E407" s="11"/>
      <c r="F407" s="12">
        <f aca="true" t="shared" si="58" ref="F407:H408">SUM(F408)</f>
        <v>12939</v>
      </c>
      <c r="G407" s="12">
        <f t="shared" si="58"/>
        <v>0</v>
      </c>
      <c r="H407" s="12">
        <f t="shared" si="58"/>
        <v>0</v>
      </c>
    </row>
    <row r="408" spans="1:8" s="5" customFormat="1" ht="15">
      <c r="A408" s="2" t="s">
        <v>712</v>
      </c>
      <c r="B408" s="11" t="s">
        <v>526</v>
      </c>
      <c r="C408" s="11" t="s">
        <v>537</v>
      </c>
      <c r="D408" s="11" t="s">
        <v>713</v>
      </c>
      <c r="E408" s="11"/>
      <c r="F408" s="12">
        <f t="shared" si="58"/>
        <v>12939</v>
      </c>
      <c r="G408" s="12">
        <f t="shared" si="58"/>
        <v>0</v>
      </c>
      <c r="H408" s="12">
        <f t="shared" si="58"/>
        <v>0</v>
      </c>
    </row>
    <row r="409" spans="1:8" s="5" customFormat="1" ht="45">
      <c r="A409" s="2" t="s">
        <v>385</v>
      </c>
      <c r="B409" s="11" t="s">
        <v>526</v>
      </c>
      <c r="C409" s="11" t="s">
        <v>537</v>
      </c>
      <c r="D409" s="11" t="s">
        <v>605</v>
      </c>
      <c r="E409" s="11"/>
      <c r="F409" s="12">
        <f>F410</f>
        <v>12939</v>
      </c>
      <c r="G409" s="12">
        <f>G410</f>
        <v>0</v>
      </c>
      <c r="H409" s="12">
        <f>H410</f>
        <v>0</v>
      </c>
    </row>
    <row r="410" spans="1:8" s="5" customFormat="1" ht="15">
      <c r="A410" s="2" t="s">
        <v>639</v>
      </c>
      <c r="B410" s="11" t="s">
        <v>526</v>
      </c>
      <c r="C410" s="11" t="s">
        <v>537</v>
      </c>
      <c r="D410" s="11" t="s">
        <v>605</v>
      </c>
      <c r="E410" s="11" t="s">
        <v>636</v>
      </c>
      <c r="F410" s="12">
        <f>SUM(F411)</f>
        <v>12939</v>
      </c>
      <c r="G410" s="12">
        <f>SUM(G411)</f>
        <v>0</v>
      </c>
      <c r="H410" s="12">
        <f>SUM(H411)</f>
        <v>0</v>
      </c>
    </row>
    <row r="411" spans="1:8" s="5" customFormat="1" ht="15">
      <c r="A411" s="2" t="s">
        <v>549</v>
      </c>
      <c r="B411" s="11" t="s">
        <v>526</v>
      </c>
      <c r="C411" s="11" t="s">
        <v>537</v>
      </c>
      <c r="D411" s="11" t="s">
        <v>605</v>
      </c>
      <c r="E411" s="11" t="s">
        <v>571</v>
      </c>
      <c r="F411" s="12">
        <f>SUM('Ведомственная структура'!G334)</f>
        <v>12939</v>
      </c>
      <c r="G411" s="12">
        <f>SUM('Ведомственная структура'!H334)</f>
        <v>0</v>
      </c>
      <c r="H411" s="12">
        <f>SUM('Ведомственная структура'!I334)</f>
        <v>0</v>
      </c>
    </row>
    <row r="412" spans="1:8" s="5" customFormat="1" ht="15">
      <c r="A412" s="2" t="s">
        <v>577</v>
      </c>
      <c r="B412" s="11" t="s">
        <v>526</v>
      </c>
      <c r="C412" s="11" t="s">
        <v>537</v>
      </c>
      <c r="D412" s="11" t="s">
        <v>694</v>
      </c>
      <c r="E412" s="11"/>
      <c r="F412" s="12">
        <f>F417+F413</f>
        <v>650.6</v>
      </c>
      <c r="G412" s="12">
        <f>G417+G413</f>
        <v>12939</v>
      </c>
      <c r="H412" s="12">
        <f>H417+H413</f>
        <v>12939</v>
      </c>
    </row>
    <row r="413" spans="1:8" s="5" customFormat="1" ht="15">
      <c r="A413" s="46" t="s">
        <v>60</v>
      </c>
      <c r="B413" s="44" t="s">
        <v>526</v>
      </c>
      <c r="C413" s="44" t="s">
        <v>537</v>
      </c>
      <c r="D413" s="44" t="s">
        <v>61</v>
      </c>
      <c r="E413" s="44"/>
      <c r="F413" s="12">
        <f aca="true" t="shared" si="59" ref="F413:H415">F414</f>
        <v>650.6</v>
      </c>
      <c r="G413" s="12">
        <f t="shared" si="59"/>
        <v>0</v>
      </c>
      <c r="H413" s="12">
        <f t="shared" si="59"/>
        <v>0</v>
      </c>
    </row>
    <row r="414" spans="1:8" s="5" customFormat="1" ht="45">
      <c r="A414" s="46" t="s">
        <v>288</v>
      </c>
      <c r="B414" s="44" t="s">
        <v>526</v>
      </c>
      <c r="C414" s="44" t="s">
        <v>537</v>
      </c>
      <c r="D414" s="44" t="s">
        <v>290</v>
      </c>
      <c r="E414" s="44"/>
      <c r="F414" s="12">
        <f t="shared" si="59"/>
        <v>650.6</v>
      </c>
      <c r="G414" s="12">
        <f t="shared" si="59"/>
        <v>0</v>
      </c>
      <c r="H414" s="12">
        <f t="shared" si="59"/>
        <v>0</v>
      </c>
    </row>
    <row r="415" spans="1:8" s="5" customFormat="1" ht="15">
      <c r="A415" s="46" t="s">
        <v>619</v>
      </c>
      <c r="B415" s="44" t="s">
        <v>526</v>
      </c>
      <c r="C415" s="44" t="s">
        <v>537</v>
      </c>
      <c r="D415" s="44" t="s">
        <v>290</v>
      </c>
      <c r="E415" s="44" t="s">
        <v>620</v>
      </c>
      <c r="F415" s="12">
        <f t="shared" si="59"/>
        <v>650.6</v>
      </c>
      <c r="G415" s="12">
        <f t="shared" si="59"/>
        <v>0</v>
      </c>
      <c r="H415" s="12">
        <f t="shared" si="59"/>
        <v>0</v>
      </c>
    </row>
    <row r="416" spans="1:8" s="5" customFormat="1" ht="30">
      <c r="A416" s="46" t="s">
        <v>622</v>
      </c>
      <c r="B416" s="44" t="s">
        <v>526</v>
      </c>
      <c r="C416" s="44" t="s">
        <v>537</v>
      </c>
      <c r="D416" s="44" t="s">
        <v>290</v>
      </c>
      <c r="E416" s="44" t="s">
        <v>621</v>
      </c>
      <c r="F416" s="12">
        <f>'Ведомственная структура'!G339</f>
        <v>650.6</v>
      </c>
      <c r="G416" s="12">
        <f>'Ведомственная структура'!H339</f>
        <v>0</v>
      </c>
      <c r="H416" s="12">
        <f>'Ведомственная структура'!I339</f>
        <v>0</v>
      </c>
    </row>
    <row r="417" spans="1:8" s="5" customFormat="1" ht="15">
      <c r="A417" s="2" t="s">
        <v>64</v>
      </c>
      <c r="B417" s="11" t="s">
        <v>526</v>
      </c>
      <c r="C417" s="11" t="s">
        <v>537</v>
      </c>
      <c r="D417" s="11" t="s">
        <v>63</v>
      </c>
      <c r="E417" s="11"/>
      <c r="F417" s="12">
        <f>F418</f>
        <v>0</v>
      </c>
      <c r="G417" s="12">
        <f aca="true" t="shared" si="60" ref="G417:H419">G418</f>
        <v>12939</v>
      </c>
      <c r="H417" s="12">
        <f t="shared" si="60"/>
        <v>12939</v>
      </c>
    </row>
    <row r="418" spans="1:8" s="5" customFormat="1" ht="15">
      <c r="A418" s="2" t="s">
        <v>256</v>
      </c>
      <c r="B418" s="11" t="s">
        <v>526</v>
      </c>
      <c r="C418" s="11" t="s">
        <v>537</v>
      </c>
      <c r="D418" s="11" t="s">
        <v>248</v>
      </c>
      <c r="E418" s="11"/>
      <c r="F418" s="12">
        <f>F419</f>
        <v>0</v>
      </c>
      <c r="G418" s="12">
        <f t="shared" si="60"/>
        <v>12939</v>
      </c>
      <c r="H418" s="12">
        <f t="shared" si="60"/>
        <v>12939</v>
      </c>
    </row>
    <row r="419" spans="1:8" s="5" customFormat="1" ht="15">
      <c r="A419" s="2" t="s">
        <v>619</v>
      </c>
      <c r="B419" s="11" t="s">
        <v>526</v>
      </c>
      <c r="C419" s="11" t="s">
        <v>537</v>
      </c>
      <c r="D419" s="11" t="s">
        <v>248</v>
      </c>
      <c r="E419" s="11" t="s">
        <v>620</v>
      </c>
      <c r="F419" s="12">
        <f>F420</f>
        <v>0</v>
      </c>
      <c r="G419" s="12">
        <f t="shared" si="60"/>
        <v>12939</v>
      </c>
      <c r="H419" s="12">
        <f t="shared" si="60"/>
        <v>12939</v>
      </c>
    </row>
    <row r="420" spans="1:8" s="5" customFormat="1" ht="30">
      <c r="A420" s="2" t="s">
        <v>622</v>
      </c>
      <c r="B420" s="11" t="s">
        <v>526</v>
      </c>
      <c r="C420" s="11" t="s">
        <v>537</v>
      </c>
      <c r="D420" s="11" t="s">
        <v>248</v>
      </c>
      <c r="E420" s="11" t="s">
        <v>621</v>
      </c>
      <c r="F420" s="12">
        <f>'Ведомственная структура'!G343</f>
        <v>0</v>
      </c>
      <c r="G420" s="12">
        <f>'Ведомственная структура'!H343</f>
        <v>12939</v>
      </c>
      <c r="H420" s="12">
        <f>'Ведомственная структура'!I343</f>
        <v>12939</v>
      </c>
    </row>
    <row r="421" spans="1:8" s="5" customFormat="1" ht="30">
      <c r="A421" s="2" t="s">
        <v>193</v>
      </c>
      <c r="B421" s="11" t="s">
        <v>526</v>
      </c>
      <c r="C421" s="11" t="s">
        <v>537</v>
      </c>
      <c r="D421" s="11" t="s">
        <v>47</v>
      </c>
      <c r="E421" s="11"/>
      <c r="F421" s="12">
        <f>SUM(F422+F429)</f>
        <v>23758.4</v>
      </c>
      <c r="G421" s="12">
        <f>SUM(G422)</f>
        <v>10561</v>
      </c>
      <c r="H421" s="12">
        <f>SUM(H422)</f>
        <v>12061</v>
      </c>
    </row>
    <row r="422" spans="1:8" s="5" customFormat="1" ht="60">
      <c r="A422" s="2" t="s">
        <v>49</v>
      </c>
      <c r="B422" s="11" t="s">
        <v>526</v>
      </c>
      <c r="C422" s="11" t="s">
        <v>537</v>
      </c>
      <c r="D422" s="11" t="s">
        <v>48</v>
      </c>
      <c r="E422" s="11"/>
      <c r="F422" s="12">
        <f>SUM(F426+F423)</f>
        <v>20258.4</v>
      </c>
      <c r="G422" s="12">
        <f>SUM(G426)</f>
        <v>10561</v>
      </c>
      <c r="H422" s="12">
        <f>SUM(H426)</f>
        <v>12061</v>
      </c>
    </row>
    <row r="423" spans="1:8" s="5" customFormat="1" ht="30">
      <c r="A423" s="46" t="s">
        <v>319</v>
      </c>
      <c r="B423" s="11" t="s">
        <v>526</v>
      </c>
      <c r="C423" s="11" t="s">
        <v>537</v>
      </c>
      <c r="D423" s="11" t="s">
        <v>291</v>
      </c>
      <c r="E423" s="11"/>
      <c r="F423" s="12">
        <f>SUM(F424)</f>
        <v>10694.1</v>
      </c>
      <c r="G423" s="12"/>
      <c r="H423" s="12"/>
    </row>
    <row r="424" spans="1:8" s="5" customFormat="1" ht="15">
      <c r="A424" s="2" t="s">
        <v>619</v>
      </c>
      <c r="B424" s="11" t="s">
        <v>526</v>
      </c>
      <c r="C424" s="11" t="s">
        <v>537</v>
      </c>
      <c r="D424" s="11" t="s">
        <v>291</v>
      </c>
      <c r="E424" s="11" t="s">
        <v>620</v>
      </c>
      <c r="F424" s="12">
        <f>SUM(F425)</f>
        <v>10694.1</v>
      </c>
      <c r="G424" s="12"/>
      <c r="H424" s="12"/>
    </row>
    <row r="425" spans="1:8" s="5" customFormat="1" ht="30">
      <c r="A425" s="2" t="s">
        <v>622</v>
      </c>
      <c r="B425" s="11" t="s">
        <v>526</v>
      </c>
      <c r="C425" s="11" t="s">
        <v>537</v>
      </c>
      <c r="D425" s="11" t="s">
        <v>291</v>
      </c>
      <c r="E425" s="11" t="s">
        <v>621</v>
      </c>
      <c r="F425" s="12">
        <f>SUM('Ведомственная структура'!G348)</f>
        <v>10694.1</v>
      </c>
      <c r="G425" s="12"/>
      <c r="H425" s="12"/>
    </row>
    <row r="426" spans="1:8" s="5" customFormat="1" ht="30">
      <c r="A426" s="46" t="s">
        <v>323</v>
      </c>
      <c r="B426" s="11" t="s">
        <v>526</v>
      </c>
      <c r="C426" s="11" t="s">
        <v>537</v>
      </c>
      <c r="D426" s="44" t="s">
        <v>292</v>
      </c>
      <c r="E426" s="11"/>
      <c r="F426" s="12">
        <f aca="true" t="shared" si="61" ref="F426:H427">SUM(F427)</f>
        <v>9564.3</v>
      </c>
      <c r="G426" s="12">
        <f t="shared" si="61"/>
        <v>10561</v>
      </c>
      <c r="H426" s="12">
        <f t="shared" si="61"/>
        <v>12061</v>
      </c>
    </row>
    <row r="427" spans="1:8" s="5" customFormat="1" ht="15">
      <c r="A427" s="2" t="s">
        <v>619</v>
      </c>
      <c r="B427" s="11" t="s">
        <v>526</v>
      </c>
      <c r="C427" s="11" t="s">
        <v>537</v>
      </c>
      <c r="D427" s="44" t="s">
        <v>292</v>
      </c>
      <c r="E427" s="11" t="s">
        <v>620</v>
      </c>
      <c r="F427" s="12">
        <f t="shared" si="61"/>
        <v>9564.3</v>
      </c>
      <c r="G427" s="12">
        <f t="shared" si="61"/>
        <v>10561</v>
      </c>
      <c r="H427" s="12">
        <f t="shared" si="61"/>
        <v>12061</v>
      </c>
    </row>
    <row r="428" spans="1:8" s="5" customFormat="1" ht="30">
      <c r="A428" s="2" t="s">
        <v>622</v>
      </c>
      <c r="B428" s="11" t="s">
        <v>526</v>
      </c>
      <c r="C428" s="11" t="s">
        <v>537</v>
      </c>
      <c r="D428" s="44" t="s">
        <v>292</v>
      </c>
      <c r="E428" s="11" t="s">
        <v>621</v>
      </c>
      <c r="F428" s="12">
        <f>SUM('Ведомственная структура'!G351)</f>
        <v>9564.3</v>
      </c>
      <c r="G428" s="12">
        <f>SUM('Ведомственная структура'!H351)</f>
        <v>10561</v>
      </c>
      <c r="H428" s="12">
        <f>SUM('Ведомственная структура'!I351)</f>
        <v>12061</v>
      </c>
    </row>
    <row r="429" spans="1:8" s="5" customFormat="1" ht="45">
      <c r="A429" s="46" t="s">
        <v>353</v>
      </c>
      <c r="B429" s="44" t="s">
        <v>526</v>
      </c>
      <c r="C429" s="44" t="s">
        <v>537</v>
      </c>
      <c r="D429" s="44" t="s">
        <v>352</v>
      </c>
      <c r="E429" s="44"/>
      <c r="F429" s="12">
        <f>F430+F433</f>
        <v>3500</v>
      </c>
      <c r="G429" s="12">
        <f>G430+G433</f>
        <v>0</v>
      </c>
      <c r="H429" s="12">
        <f>H430+H433</f>
        <v>0</v>
      </c>
    </row>
    <row r="430" spans="1:8" s="5" customFormat="1" ht="60">
      <c r="A430" s="46" t="s">
        <v>349</v>
      </c>
      <c r="B430" s="44" t="s">
        <v>526</v>
      </c>
      <c r="C430" s="44" t="s">
        <v>537</v>
      </c>
      <c r="D430" s="44" t="s">
        <v>348</v>
      </c>
      <c r="E430" s="44"/>
      <c r="F430" s="12">
        <f aca="true" t="shared" si="62" ref="F430:H431">F431</f>
        <v>3000</v>
      </c>
      <c r="G430" s="12">
        <f t="shared" si="62"/>
        <v>0</v>
      </c>
      <c r="H430" s="12">
        <f t="shared" si="62"/>
        <v>0</v>
      </c>
    </row>
    <row r="431" spans="1:8" s="5" customFormat="1" ht="15">
      <c r="A431" s="46" t="s">
        <v>619</v>
      </c>
      <c r="B431" s="44" t="s">
        <v>526</v>
      </c>
      <c r="C431" s="44" t="s">
        <v>537</v>
      </c>
      <c r="D431" s="44" t="s">
        <v>348</v>
      </c>
      <c r="E431" s="44" t="s">
        <v>620</v>
      </c>
      <c r="F431" s="12">
        <f t="shared" si="62"/>
        <v>3000</v>
      </c>
      <c r="G431" s="12">
        <f t="shared" si="62"/>
        <v>0</v>
      </c>
      <c r="H431" s="12">
        <f t="shared" si="62"/>
        <v>0</v>
      </c>
    </row>
    <row r="432" spans="1:8" s="5" customFormat="1" ht="30">
      <c r="A432" s="46" t="s">
        <v>622</v>
      </c>
      <c r="B432" s="44" t="s">
        <v>526</v>
      </c>
      <c r="C432" s="44" t="s">
        <v>537</v>
      </c>
      <c r="D432" s="44" t="s">
        <v>348</v>
      </c>
      <c r="E432" s="44" t="s">
        <v>621</v>
      </c>
      <c r="F432" s="12">
        <f>'Ведомственная структура'!G355</f>
        <v>3000</v>
      </c>
      <c r="G432" s="12">
        <f>'Ведомственная структура'!H355</f>
        <v>0</v>
      </c>
      <c r="H432" s="12">
        <f>'Ведомственная структура'!I355</f>
        <v>0</v>
      </c>
    </row>
    <row r="433" spans="1:8" s="5" customFormat="1" ht="60">
      <c r="A433" s="46" t="s">
        <v>350</v>
      </c>
      <c r="B433" s="44" t="s">
        <v>526</v>
      </c>
      <c r="C433" s="44" t="s">
        <v>537</v>
      </c>
      <c r="D433" s="44" t="s">
        <v>351</v>
      </c>
      <c r="E433" s="44"/>
      <c r="F433" s="12">
        <f aca="true" t="shared" si="63" ref="F433:H434">F434</f>
        <v>500</v>
      </c>
      <c r="G433" s="12">
        <f t="shared" si="63"/>
        <v>0</v>
      </c>
      <c r="H433" s="12">
        <f t="shared" si="63"/>
        <v>0</v>
      </c>
    </row>
    <row r="434" spans="1:8" s="5" customFormat="1" ht="15">
      <c r="A434" s="46" t="s">
        <v>619</v>
      </c>
      <c r="B434" s="44" t="s">
        <v>526</v>
      </c>
      <c r="C434" s="44" t="s">
        <v>537</v>
      </c>
      <c r="D434" s="44" t="s">
        <v>351</v>
      </c>
      <c r="E434" s="44" t="s">
        <v>620</v>
      </c>
      <c r="F434" s="12">
        <f t="shared" si="63"/>
        <v>500</v>
      </c>
      <c r="G434" s="12">
        <f t="shared" si="63"/>
        <v>0</v>
      </c>
      <c r="H434" s="12">
        <f t="shared" si="63"/>
        <v>0</v>
      </c>
    </row>
    <row r="435" spans="1:8" s="5" customFormat="1" ht="30">
      <c r="A435" s="46" t="s">
        <v>622</v>
      </c>
      <c r="B435" s="44" t="s">
        <v>526</v>
      </c>
      <c r="C435" s="44" t="s">
        <v>537</v>
      </c>
      <c r="D435" s="44" t="s">
        <v>351</v>
      </c>
      <c r="E435" s="44" t="s">
        <v>621</v>
      </c>
      <c r="F435" s="12">
        <f>'Ведомственная структура'!G358</f>
        <v>500</v>
      </c>
      <c r="G435" s="12">
        <f>'Ведомственная структура'!H358</f>
        <v>0</v>
      </c>
      <c r="H435" s="12">
        <f>'Ведомственная структура'!I358</f>
        <v>0</v>
      </c>
    </row>
    <row r="436" spans="1:8" ht="15">
      <c r="A436" s="2" t="s">
        <v>566</v>
      </c>
      <c r="B436" s="6" t="s">
        <v>526</v>
      </c>
      <c r="C436" s="6" t="s">
        <v>567</v>
      </c>
      <c r="D436" s="6"/>
      <c r="E436" s="6"/>
      <c r="F436" s="16">
        <f>SUM(F455+F449+F464+F481+F437+F442)</f>
        <v>2486.6000000000004</v>
      </c>
      <c r="G436" s="16">
        <f>SUM(G455+G449+G464+G481)</f>
        <v>1805</v>
      </c>
      <c r="H436" s="16">
        <f>SUM(H455+H449+H464+H481)</f>
        <v>1965</v>
      </c>
    </row>
    <row r="437" spans="1:8" ht="15">
      <c r="A437" s="2" t="s">
        <v>585</v>
      </c>
      <c r="B437" s="6" t="s">
        <v>526</v>
      </c>
      <c r="C437" s="6" t="s">
        <v>567</v>
      </c>
      <c r="D437" s="6" t="s">
        <v>711</v>
      </c>
      <c r="E437" s="6"/>
      <c r="F437" s="12">
        <f>SUM(F438)</f>
        <v>1182</v>
      </c>
      <c r="G437" s="12">
        <f aca="true" t="shared" si="64" ref="G437:H440">SUM(G438)</f>
        <v>0</v>
      </c>
      <c r="H437" s="12">
        <f t="shared" si="64"/>
        <v>0</v>
      </c>
    </row>
    <row r="438" spans="1:8" ht="15">
      <c r="A438" s="2" t="s">
        <v>712</v>
      </c>
      <c r="B438" s="6" t="s">
        <v>526</v>
      </c>
      <c r="C438" s="6" t="s">
        <v>567</v>
      </c>
      <c r="D438" s="6" t="s">
        <v>713</v>
      </c>
      <c r="E438" s="6"/>
      <c r="F438" s="12">
        <f>SUM(F439)</f>
        <v>1182</v>
      </c>
      <c r="G438" s="12">
        <f t="shared" si="64"/>
        <v>0</v>
      </c>
      <c r="H438" s="12">
        <f t="shared" si="64"/>
        <v>0</v>
      </c>
    </row>
    <row r="439" spans="1:8" ht="90">
      <c r="A439" s="46" t="s">
        <v>263</v>
      </c>
      <c r="B439" s="6" t="s">
        <v>526</v>
      </c>
      <c r="C439" s="6" t="s">
        <v>567</v>
      </c>
      <c r="D439" s="6" t="s">
        <v>262</v>
      </c>
      <c r="E439" s="6"/>
      <c r="F439" s="12">
        <f>SUM(F440)</f>
        <v>1182</v>
      </c>
      <c r="G439" s="12">
        <f t="shared" si="64"/>
        <v>0</v>
      </c>
      <c r="H439" s="12">
        <f t="shared" si="64"/>
        <v>0</v>
      </c>
    </row>
    <row r="440" spans="1:8" ht="15">
      <c r="A440" s="2" t="s">
        <v>639</v>
      </c>
      <c r="B440" s="6" t="s">
        <v>526</v>
      </c>
      <c r="C440" s="6" t="s">
        <v>567</v>
      </c>
      <c r="D440" s="6" t="s">
        <v>262</v>
      </c>
      <c r="E440" s="6" t="s">
        <v>636</v>
      </c>
      <c r="F440" s="12">
        <f>SUM(F441)</f>
        <v>1182</v>
      </c>
      <c r="G440" s="12">
        <f t="shared" si="64"/>
        <v>0</v>
      </c>
      <c r="H440" s="12">
        <f t="shared" si="64"/>
        <v>0</v>
      </c>
    </row>
    <row r="441" spans="1:8" ht="15">
      <c r="A441" s="2" t="s">
        <v>549</v>
      </c>
      <c r="B441" s="6" t="s">
        <v>526</v>
      </c>
      <c r="C441" s="6" t="s">
        <v>567</v>
      </c>
      <c r="D441" s="6" t="s">
        <v>262</v>
      </c>
      <c r="E441" s="6" t="s">
        <v>571</v>
      </c>
      <c r="F441" s="12">
        <f>SUM('Ведомственная структура'!G364)</f>
        <v>1182</v>
      </c>
      <c r="G441" s="12">
        <f>SUM('Ведомственная структура'!H364)</f>
        <v>0</v>
      </c>
      <c r="H441" s="12">
        <f>SUM('Ведомственная структура'!I364)</f>
        <v>0</v>
      </c>
    </row>
    <row r="442" spans="1:8" ht="15">
      <c r="A442" s="2" t="s">
        <v>577</v>
      </c>
      <c r="B442" s="6" t="s">
        <v>526</v>
      </c>
      <c r="C442" s="6" t="s">
        <v>567</v>
      </c>
      <c r="D442" s="6" t="s">
        <v>694</v>
      </c>
      <c r="E442" s="6"/>
      <c r="F442" s="12">
        <f>SUM(F443)</f>
        <v>276.3</v>
      </c>
      <c r="G442" s="12">
        <f>SUM(G443)</f>
        <v>0</v>
      </c>
      <c r="H442" s="12">
        <f>SUM(H443)</f>
        <v>0</v>
      </c>
    </row>
    <row r="443" spans="1:8" ht="15">
      <c r="A443" s="2" t="s">
        <v>60</v>
      </c>
      <c r="B443" s="6" t="s">
        <v>526</v>
      </c>
      <c r="C443" s="6" t="s">
        <v>567</v>
      </c>
      <c r="D443" s="6" t="s">
        <v>61</v>
      </c>
      <c r="E443" s="6"/>
      <c r="F443" s="12">
        <f>SUM(F444)</f>
        <v>276.3</v>
      </c>
      <c r="G443" s="12">
        <f aca="true" t="shared" si="65" ref="G443:H445">SUM(G444)</f>
        <v>0</v>
      </c>
      <c r="H443" s="12">
        <f t="shared" si="65"/>
        <v>0</v>
      </c>
    </row>
    <row r="444" spans="1:8" ht="30">
      <c r="A444" s="2" t="s">
        <v>433</v>
      </c>
      <c r="B444" s="6" t="s">
        <v>526</v>
      </c>
      <c r="C444" s="6" t="s">
        <v>567</v>
      </c>
      <c r="D444" s="6" t="s">
        <v>434</v>
      </c>
      <c r="E444" s="6"/>
      <c r="F444" s="12">
        <f>SUM(F445+F447)</f>
        <v>276.3</v>
      </c>
      <c r="G444" s="12">
        <f>SUM(G445+G447)</f>
        <v>0</v>
      </c>
      <c r="H444" s="12">
        <f>SUM(H445+H447)</f>
        <v>0</v>
      </c>
    </row>
    <row r="445" spans="1:8" ht="15">
      <c r="A445" s="2" t="s">
        <v>619</v>
      </c>
      <c r="B445" s="6" t="s">
        <v>526</v>
      </c>
      <c r="C445" s="6" t="s">
        <v>567</v>
      </c>
      <c r="D445" s="6" t="s">
        <v>434</v>
      </c>
      <c r="E445" s="6" t="s">
        <v>620</v>
      </c>
      <c r="F445" s="12">
        <f>SUM(F446)</f>
        <v>234.9</v>
      </c>
      <c r="G445" s="12">
        <f t="shared" si="65"/>
        <v>0</v>
      </c>
      <c r="H445" s="12">
        <f t="shared" si="65"/>
        <v>0</v>
      </c>
    </row>
    <row r="446" spans="1:8" ht="30">
      <c r="A446" s="2" t="s">
        <v>622</v>
      </c>
      <c r="B446" s="6" t="s">
        <v>526</v>
      </c>
      <c r="C446" s="6" t="s">
        <v>567</v>
      </c>
      <c r="D446" s="6" t="s">
        <v>434</v>
      </c>
      <c r="E446" s="6" t="s">
        <v>621</v>
      </c>
      <c r="F446" s="12">
        <f>SUM('Ведомственная структура'!G369)</f>
        <v>234.9</v>
      </c>
      <c r="G446" s="12">
        <f>SUM('Ведомственная структура'!H369)</f>
        <v>0</v>
      </c>
      <c r="H446" s="12">
        <f>SUM('Ведомственная структура'!I369)</f>
        <v>0</v>
      </c>
    </row>
    <row r="447" spans="1:8" ht="15">
      <c r="A447" s="46" t="s">
        <v>619</v>
      </c>
      <c r="B447" s="44" t="s">
        <v>526</v>
      </c>
      <c r="C447" s="44" t="s">
        <v>567</v>
      </c>
      <c r="D447" s="44" t="s">
        <v>62</v>
      </c>
      <c r="E447" s="44" t="s">
        <v>620</v>
      </c>
      <c r="F447" s="12">
        <f>F448</f>
        <v>41.4</v>
      </c>
      <c r="G447" s="12">
        <f>G448</f>
        <v>0</v>
      </c>
      <c r="H447" s="12">
        <f>H448</f>
        <v>0</v>
      </c>
    </row>
    <row r="448" spans="1:8" ht="30">
      <c r="A448" s="46" t="s">
        <v>622</v>
      </c>
      <c r="B448" s="44" t="s">
        <v>526</v>
      </c>
      <c r="C448" s="44" t="s">
        <v>567</v>
      </c>
      <c r="D448" s="44" t="s">
        <v>62</v>
      </c>
      <c r="E448" s="44" t="s">
        <v>621</v>
      </c>
      <c r="F448" s="12">
        <f>'Ведомственная структура'!G371</f>
        <v>41.4</v>
      </c>
      <c r="G448" s="12">
        <f>'Ведомственная структура'!H371</f>
        <v>0</v>
      </c>
      <c r="H448" s="12">
        <f>'Ведомственная структура'!I371</f>
        <v>0</v>
      </c>
    </row>
    <row r="449" spans="1:8" ht="30">
      <c r="A449" s="2" t="s">
        <v>190</v>
      </c>
      <c r="B449" s="11" t="s">
        <v>526</v>
      </c>
      <c r="C449" s="11" t="s">
        <v>567</v>
      </c>
      <c r="D449" s="11" t="s">
        <v>608</v>
      </c>
      <c r="E449" s="11"/>
      <c r="F449" s="12">
        <f>SUM(F450)</f>
        <v>20</v>
      </c>
      <c r="G449" s="12">
        <f>SUM(G450)</f>
        <v>20</v>
      </c>
      <c r="H449" s="12">
        <f>SUM(H450)</f>
        <v>20</v>
      </c>
    </row>
    <row r="450" spans="1:8" ht="30">
      <c r="A450" s="2" t="s">
        <v>191</v>
      </c>
      <c r="B450" s="11" t="s">
        <v>526</v>
      </c>
      <c r="C450" s="11" t="s">
        <v>567</v>
      </c>
      <c r="D450" s="11" t="s">
        <v>46</v>
      </c>
      <c r="E450" s="11"/>
      <c r="F450" s="12">
        <f>SUM(+F451)</f>
        <v>20</v>
      </c>
      <c r="G450" s="12">
        <f>SUM(+G451)</f>
        <v>20</v>
      </c>
      <c r="H450" s="12">
        <f>SUM(+H451)</f>
        <v>20</v>
      </c>
    </row>
    <row r="451" spans="1:8" ht="30">
      <c r="A451" s="2" t="s">
        <v>450</v>
      </c>
      <c r="B451" s="11" t="s">
        <v>526</v>
      </c>
      <c r="C451" s="11" t="s">
        <v>567</v>
      </c>
      <c r="D451" s="11" t="s">
        <v>451</v>
      </c>
      <c r="E451" s="11"/>
      <c r="F451" s="12">
        <f aca="true" t="shared" si="66" ref="F451:H453">SUM(F452)</f>
        <v>20</v>
      </c>
      <c r="G451" s="12">
        <f t="shared" si="66"/>
        <v>20</v>
      </c>
      <c r="H451" s="12">
        <f t="shared" si="66"/>
        <v>20</v>
      </c>
    </row>
    <row r="452" spans="1:8" ht="15">
      <c r="A452" s="2" t="s">
        <v>76</v>
      </c>
      <c r="B452" s="11" t="s">
        <v>526</v>
      </c>
      <c r="C452" s="11" t="s">
        <v>567</v>
      </c>
      <c r="D452" s="11" t="s">
        <v>452</v>
      </c>
      <c r="E452" s="11"/>
      <c r="F452" s="12">
        <f t="shared" si="66"/>
        <v>20</v>
      </c>
      <c r="G452" s="12">
        <f t="shared" si="66"/>
        <v>20</v>
      </c>
      <c r="H452" s="12">
        <f t="shared" si="66"/>
        <v>20</v>
      </c>
    </row>
    <row r="453" spans="1:8" ht="15">
      <c r="A453" s="2" t="s">
        <v>619</v>
      </c>
      <c r="B453" s="11" t="s">
        <v>526</v>
      </c>
      <c r="C453" s="11" t="s">
        <v>567</v>
      </c>
      <c r="D453" s="11" t="s">
        <v>452</v>
      </c>
      <c r="E453" s="11" t="s">
        <v>620</v>
      </c>
      <c r="F453" s="12">
        <f t="shared" si="66"/>
        <v>20</v>
      </c>
      <c r="G453" s="12">
        <f t="shared" si="66"/>
        <v>20</v>
      </c>
      <c r="H453" s="12">
        <f t="shared" si="66"/>
        <v>20</v>
      </c>
    </row>
    <row r="454" spans="1:8" ht="30">
      <c r="A454" s="2" t="s">
        <v>622</v>
      </c>
      <c r="B454" s="11" t="s">
        <v>526</v>
      </c>
      <c r="C454" s="11" t="s">
        <v>567</v>
      </c>
      <c r="D454" s="11" t="s">
        <v>452</v>
      </c>
      <c r="E454" s="11" t="s">
        <v>621</v>
      </c>
      <c r="F454" s="12">
        <f>SUM('Ведомственная структура'!G377)</f>
        <v>20</v>
      </c>
      <c r="G454" s="12">
        <f>SUM('Ведомственная структура'!H377)</f>
        <v>20</v>
      </c>
      <c r="H454" s="12">
        <f>SUM('Ведомственная структура'!I377)</f>
        <v>20</v>
      </c>
    </row>
    <row r="455" spans="1:8" ht="30">
      <c r="A455" s="1" t="s">
        <v>195</v>
      </c>
      <c r="B455" s="11" t="s">
        <v>526</v>
      </c>
      <c r="C455" s="11" t="s">
        <v>567</v>
      </c>
      <c r="D455" s="11" t="s">
        <v>497</v>
      </c>
      <c r="E455" s="8"/>
      <c r="F455" s="12">
        <f>SUM(F456+F460)</f>
        <v>700</v>
      </c>
      <c r="G455" s="12">
        <f>SUM(G456+G460)</f>
        <v>200</v>
      </c>
      <c r="H455" s="12">
        <f>SUM(H456+H460)</f>
        <v>200</v>
      </c>
    </row>
    <row r="456" spans="1:8" ht="45">
      <c r="A456" s="1" t="s">
        <v>436</v>
      </c>
      <c r="B456" s="11" t="s">
        <v>526</v>
      </c>
      <c r="C456" s="11" t="s">
        <v>567</v>
      </c>
      <c r="D456" s="11" t="s">
        <v>437</v>
      </c>
      <c r="E456" s="11"/>
      <c r="F456" s="12">
        <f aca="true" t="shared" si="67" ref="F456:H458">SUM(F457)</f>
        <v>670</v>
      </c>
      <c r="G456" s="12">
        <f t="shared" si="67"/>
        <v>170</v>
      </c>
      <c r="H456" s="12">
        <f t="shared" si="67"/>
        <v>170</v>
      </c>
    </row>
    <row r="457" spans="1:8" ht="15">
      <c r="A457" s="1" t="s">
        <v>76</v>
      </c>
      <c r="B457" s="11" t="s">
        <v>526</v>
      </c>
      <c r="C457" s="11" t="s">
        <v>567</v>
      </c>
      <c r="D457" s="11" t="s">
        <v>438</v>
      </c>
      <c r="E457" s="11"/>
      <c r="F457" s="12">
        <f t="shared" si="67"/>
        <v>670</v>
      </c>
      <c r="G457" s="12">
        <f t="shared" si="67"/>
        <v>170</v>
      </c>
      <c r="H457" s="12">
        <f t="shared" si="67"/>
        <v>170</v>
      </c>
    </row>
    <row r="458" spans="1:8" ht="15">
      <c r="A458" s="1" t="s">
        <v>619</v>
      </c>
      <c r="B458" s="11" t="s">
        <v>526</v>
      </c>
      <c r="C458" s="11" t="s">
        <v>567</v>
      </c>
      <c r="D458" s="11" t="s">
        <v>438</v>
      </c>
      <c r="E458" s="11" t="s">
        <v>620</v>
      </c>
      <c r="F458" s="12">
        <f t="shared" si="67"/>
        <v>670</v>
      </c>
      <c r="G458" s="12">
        <f t="shared" si="67"/>
        <v>170</v>
      </c>
      <c r="H458" s="12">
        <f t="shared" si="67"/>
        <v>170</v>
      </c>
    </row>
    <row r="459" spans="1:8" ht="30">
      <c r="A459" s="1" t="s">
        <v>622</v>
      </c>
      <c r="B459" s="11" t="s">
        <v>526</v>
      </c>
      <c r="C459" s="11" t="s">
        <v>567</v>
      </c>
      <c r="D459" s="11" t="s">
        <v>438</v>
      </c>
      <c r="E459" s="11" t="s">
        <v>621</v>
      </c>
      <c r="F459" s="12">
        <f>'Ведомственная структура'!G382</f>
        <v>670</v>
      </c>
      <c r="G459" s="12">
        <f>'Ведомственная структура'!H382</f>
        <v>170</v>
      </c>
      <c r="H459" s="12">
        <f>'Ведомственная структура'!I382</f>
        <v>170</v>
      </c>
    </row>
    <row r="460" spans="1:8" ht="30">
      <c r="A460" s="2" t="s">
        <v>105</v>
      </c>
      <c r="B460" s="11" t="s">
        <v>526</v>
      </c>
      <c r="C460" s="11" t="s">
        <v>567</v>
      </c>
      <c r="D460" s="11" t="s">
        <v>473</v>
      </c>
      <c r="E460" s="11"/>
      <c r="F460" s="12">
        <f aca="true" t="shared" si="68" ref="F460:H462">F461</f>
        <v>30</v>
      </c>
      <c r="G460" s="12">
        <f t="shared" si="68"/>
        <v>30</v>
      </c>
      <c r="H460" s="12">
        <f t="shared" si="68"/>
        <v>30</v>
      </c>
    </row>
    <row r="461" spans="1:8" ht="15">
      <c r="A461" s="2" t="s">
        <v>76</v>
      </c>
      <c r="B461" s="11" t="s">
        <v>526</v>
      </c>
      <c r="C461" s="11" t="s">
        <v>567</v>
      </c>
      <c r="D461" s="11" t="s">
        <v>474</v>
      </c>
      <c r="E461" s="11"/>
      <c r="F461" s="12">
        <f t="shared" si="68"/>
        <v>30</v>
      </c>
      <c r="G461" s="12">
        <f t="shared" si="68"/>
        <v>30</v>
      </c>
      <c r="H461" s="12">
        <f t="shared" si="68"/>
        <v>30</v>
      </c>
    </row>
    <row r="462" spans="1:8" ht="15">
      <c r="A462" s="2" t="s">
        <v>619</v>
      </c>
      <c r="B462" s="11" t="s">
        <v>526</v>
      </c>
      <c r="C462" s="11" t="s">
        <v>567</v>
      </c>
      <c r="D462" s="11" t="s">
        <v>474</v>
      </c>
      <c r="E462" s="11" t="s">
        <v>620</v>
      </c>
      <c r="F462" s="12">
        <f t="shared" si="68"/>
        <v>30</v>
      </c>
      <c r="G462" s="12">
        <f t="shared" si="68"/>
        <v>30</v>
      </c>
      <c r="H462" s="12">
        <f t="shared" si="68"/>
        <v>30</v>
      </c>
    </row>
    <row r="463" spans="1:8" ht="30">
      <c r="A463" s="2" t="s">
        <v>622</v>
      </c>
      <c r="B463" s="11" t="s">
        <v>526</v>
      </c>
      <c r="C463" s="11" t="s">
        <v>567</v>
      </c>
      <c r="D463" s="11" t="s">
        <v>474</v>
      </c>
      <c r="E463" s="11" t="s">
        <v>621</v>
      </c>
      <c r="F463" s="12">
        <f>'Ведомственная структура'!G386</f>
        <v>30</v>
      </c>
      <c r="G463" s="12">
        <f>'Ведомственная структура'!H386</f>
        <v>30</v>
      </c>
      <c r="H463" s="12">
        <f>'Ведомственная структура'!I386</f>
        <v>30</v>
      </c>
    </row>
    <row r="464" spans="1:8" s="5" customFormat="1" ht="30">
      <c r="A464" s="2" t="s">
        <v>197</v>
      </c>
      <c r="B464" s="11" t="s">
        <v>526</v>
      </c>
      <c r="C464" s="11" t="s">
        <v>567</v>
      </c>
      <c r="D464" s="6" t="s">
        <v>162</v>
      </c>
      <c r="E464" s="6"/>
      <c r="F464" s="14">
        <f>SUM(F465+F469+F477+F473)</f>
        <v>99.5</v>
      </c>
      <c r="G464" s="14">
        <f>SUM(G465+G469+G477+G473)</f>
        <v>1360</v>
      </c>
      <c r="H464" s="14">
        <f>SUM(H465+H469+H477+H473)</f>
        <v>1520</v>
      </c>
    </row>
    <row r="465" spans="1:8" s="5" customFormat="1" ht="60">
      <c r="A465" s="17" t="s">
        <v>163</v>
      </c>
      <c r="B465" s="11" t="s">
        <v>526</v>
      </c>
      <c r="C465" s="11" t="s">
        <v>567</v>
      </c>
      <c r="D465" s="6" t="s">
        <v>164</v>
      </c>
      <c r="E465" s="6"/>
      <c r="F465" s="14">
        <f>SUM(F466)</f>
        <v>0</v>
      </c>
      <c r="G465" s="14">
        <f>SUM(G466)</f>
        <v>330</v>
      </c>
      <c r="H465" s="14">
        <f>SUM(H466)</f>
        <v>420</v>
      </c>
    </row>
    <row r="466" spans="1:8" s="5" customFormat="1" ht="15">
      <c r="A466" s="46" t="s">
        <v>76</v>
      </c>
      <c r="B466" s="11" t="s">
        <v>526</v>
      </c>
      <c r="C466" s="11" t="s">
        <v>567</v>
      </c>
      <c r="D466" s="6" t="s">
        <v>198</v>
      </c>
      <c r="E466" s="6"/>
      <c r="F466" s="14">
        <f aca="true" t="shared" si="69" ref="F466:H467">F467</f>
        <v>0</v>
      </c>
      <c r="G466" s="14">
        <f t="shared" si="69"/>
        <v>330</v>
      </c>
      <c r="H466" s="14">
        <f t="shared" si="69"/>
        <v>420</v>
      </c>
    </row>
    <row r="467" spans="1:8" s="5" customFormat="1" ht="15">
      <c r="A467" s="46" t="s">
        <v>619</v>
      </c>
      <c r="B467" s="11" t="s">
        <v>526</v>
      </c>
      <c r="C467" s="11" t="s">
        <v>567</v>
      </c>
      <c r="D467" s="6" t="s">
        <v>198</v>
      </c>
      <c r="E467" s="6" t="s">
        <v>620</v>
      </c>
      <c r="F467" s="14">
        <f t="shared" si="69"/>
        <v>0</v>
      </c>
      <c r="G467" s="14">
        <f t="shared" si="69"/>
        <v>330</v>
      </c>
      <c r="H467" s="14">
        <f t="shared" si="69"/>
        <v>420</v>
      </c>
    </row>
    <row r="468" spans="1:8" s="5" customFormat="1" ht="30">
      <c r="A468" s="46" t="s">
        <v>622</v>
      </c>
      <c r="B468" s="11" t="s">
        <v>526</v>
      </c>
      <c r="C468" s="11" t="s">
        <v>567</v>
      </c>
      <c r="D468" s="6" t="s">
        <v>198</v>
      </c>
      <c r="E468" s="6" t="s">
        <v>621</v>
      </c>
      <c r="F468" s="14">
        <f>'Ведомственная структура'!G391</f>
        <v>0</v>
      </c>
      <c r="G468" s="14">
        <f>'Ведомственная структура'!H391</f>
        <v>330</v>
      </c>
      <c r="H468" s="14">
        <f>'Ведомственная структура'!I391</f>
        <v>420</v>
      </c>
    </row>
    <row r="469" spans="1:8" s="5" customFormat="1" ht="45">
      <c r="A469" s="46" t="s">
        <v>165</v>
      </c>
      <c r="B469" s="11" t="s">
        <v>526</v>
      </c>
      <c r="C469" s="11" t="s">
        <v>567</v>
      </c>
      <c r="D469" s="6" t="s">
        <v>166</v>
      </c>
      <c r="E469" s="6"/>
      <c r="F469" s="14">
        <f>SUM(F470)</f>
        <v>0</v>
      </c>
      <c r="G469" s="14">
        <f>SUM(G470)</f>
        <v>360</v>
      </c>
      <c r="H469" s="14">
        <f>SUM(H470)</f>
        <v>360</v>
      </c>
    </row>
    <row r="470" spans="1:8" s="5" customFormat="1" ht="15">
      <c r="A470" s="46" t="s">
        <v>76</v>
      </c>
      <c r="B470" s="11" t="s">
        <v>526</v>
      </c>
      <c r="C470" s="11" t="s">
        <v>567</v>
      </c>
      <c r="D470" s="6" t="s">
        <v>199</v>
      </c>
      <c r="E470" s="6"/>
      <c r="F470" s="14">
        <f aca="true" t="shared" si="70" ref="F470:H471">F471</f>
        <v>0</v>
      </c>
      <c r="G470" s="14">
        <f t="shared" si="70"/>
        <v>360</v>
      </c>
      <c r="H470" s="14">
        <f t="shared" si="70"/>
        <v>360</v>
      </c>
    </row>
    <row r="471" spans="1:8" s="5" customFormat="1" ht="15">
      <c r="A471" s="46" t="s">
        <v>619</v>
      </c>
      <c r="B471" s="11" t="s">
        <v>526</v>
      </c>
      <c r="C471" s="11" t="s">
        <v>567</v>
      </c>
      <c r="D471" s="6" t="s">
        <v>199</v>
      </c>
      <c r="E471" s="6" t="s">
        <v>620</v>
      </c>
      <c r="F471" s="14">
        <f t="shared" si="70"/>
        <v>0</v>
      </c>
      <c r="G471" s="14">
        <f t="shared" si="70"/>
        <v>360</v>
      </c>
      <c r="H471" s="14">
        <f t="shared" si="70"/>
        <v>360</v>
      </c>
    </row>
    <row r="472" spans="1:8" s="5" customFormat="1" ht="30">
      <c r="A472" s="46" t="s">
        <v>622</v>
      </c>
      <c r="B472" s="11" t="s">
        <v>526</v>
      </c>
      <c r="C472" s="11" t="s">
        <v>567</v>
      </c>
      <c r="D472" s="6" t="s">
        <v>199</v>
      </c>
      <c r="E472" s="6" t="s">
        <v>621</v>
      </c>
      <c r="F472" s="14">
        <f>'Ведомственная структура'!G395</f>
        <v>0</v>
      </c>
      <c r="G472" s="14">
        <f>'Ведомственная структура'!H395</f>
        <v>360</v>
      </c>
      <c r="H472" s="14">
        <f>'Ведомственная структура'!I395</f>
        <v>360</v>
      </c>
    </row>
    <row r="473" spans="1:8" s="5" customFormat="1" ht="30">
      <c r="A473" s="46" t="s">
        <v>200</v>
      </c>
      <c r="B473" s="11" t="s">
        <v>526</v>
      </c>
      <c r="C473" s="11" t="s">
        <v>567</v>
      </c>
      <c r="D473" s="6" t="s">
        <v>201</v>
      </c>
      <c r="E473" s="6"/>
      <c r="F473" s="14">
        <f aca="true" t="shared" si="71" ref="F473:H475">F474</f>
        <v>0</v>
      </c>
      <c r="G473" s="14">
        <f t="shared" si="71"/>
        <v>350</v>
      </c>
      <c r="H473" s="14">
        <f t="shared" si="71"/>
        <v>420</v>
      </c>
    </row>
    <row r="474" spans="1:8" s="5" customFormat="1" ht="15">
      <c r="A474" s="46" t="s">
        <v>76</v>
      </c>
      <c r="B474" s="11" t="s">
        <v>526</v>
      </c>
      <c r="C474" s="11" t="s">
        <v>567</v>
      </c>
      <c r="D474" s="6" t="s">
        <v>202</v>
      </c>
      <c r="E474" s="6"/>
      <c r="F474" s="14">
        <f t="shared" si="71"/>
        <v>0</v>
      </c>
      <c r="G474" s="14">
        <f t="shared" si="71"/>
        <v>350</v>
      </c>
      <c r="H474" s="14">
        <f t="shared" si="71"/>
        <v>420</v>
      </c>
    </row>
    <row r="475" spans="1:8" s="5" customFormat="1" ht="15">
      <c r="A475" s="46" t="s">
        <v>619</v>
      </c>
      <c r="B475" s="11" t="s">
        <v>526</v>
      </c>
      <c r="C475" s="11" t="s">
        <v>567</v>
      </c>
      <c r="D475" s="6" t="s">
        <v>202</v>
      </c>
      <c r="E475" s="6" t="s">
        <v>620</v>
      </c>
      <c r="F475" s="14">
        <f t="shared" si="71"/>
        <v>0</v>
      </c>
      <c r="G475" s="14">
        <f t="shared" si="71"/>
        <v>350</v>
      </c>
      <c r="H475" s="14">
        <f t="shared" si="71"/>
        <v>420</v>
      </c>
    </row>
    <row r="476" spans="1:8" s="5" customFormat="1" ht="30">
      <c r="A476" s="46" t="s">
        <v>622</v>
      </c>
      <c r="B476" s="11" t="s">
        <v>526</v>
      </c>
      <c r="C476" s="11" t="s">
        <v>567</v>
      </c>
      <c r="D476" s="6" t="s">
        <v>202</v>
      </c>
      <c r="E476" s="6" t="s">
        <v>621</v>
      </c>
      <c r="F476" s="14">
        <f>'Ведомственная структура'!G399</f>
        <v>0</v>
      </c>
      <c r="G476" s="14">
        <f>'Ведомственная структура'!H399</f>
        <v>350</v>
      </c>
      <c r="H476" s="14">
        <f>'Ведомственная структура'!I399</f>
        <v>420</v>
      </c>
    </row>
    <row r="477" spans="1:8" s="5" customFormat="1" ht="45">
      <c r="A477" s="46" t="s">
        <v>167</v>
      </c>
      <c r="B477" s="11" t="s">
        <v>526</v>
      </c>
      <c r="C477" s="11" t="s">
        <v>567</v>
      </c>
      <c r="D477" s="6" t="s">
        <v>168</v>
      </c>
      <c r="E477" s="6"/>
      <c r="F477" s="14">
        <f aca="true" t="shared" si="72" ref="F477:H479">SUM(F478)</f>
        <v>99.5</v>
      </c>
      <c r="G477" s="14">
        <f t="shared" si="72"/>
        <v>320</v>
      </c>
      <c r="H477" s="14">
        <f t="shared" si="72"/>
        <v>320</v>
      </c>
    </row>
    <row r="478" spans="1:8" s="5" customFormat="1" ht="15">
      <c r="A478" s="46" t="s">
        <v>76</v>
      </c>
      <c r="B478" s="11" t="s">
        <v>526</v>
      </c>
      <c r="C478" s="11" t="s">
        <v>567</v>
      </c>
      <c r="D478" s="6" t="s">
        <v>203</v>
      </c>
      <c r="E478" s="6"/>
      <c r="F478" s="14">
        <f t="shared" si="72"/>
        <v>99.5</v>
      </c>
      <c r="G478" s="14">
        <f t="shared" si="72"/>
        <v>320</v>
      </c>
      <c r="H478" s="14">
        <f t="shared" si="72"/>
        <v>320</v>
      </c>
    </row>
    <row r="479" spans="1:8" s="5" customFormat="1" ht="15">
      <c r="A479" s="2" t="s">
        <v>619</v>
      </c>
      <c r="B479" s="11" t="s">
        <v>526</v>
      </c>
      <c r="C479" s="11" t="s">
        <v>567</v>
      </c>
      <c r="D479" s="6" t="s">
        <v>203</v>
      </c>
      <c r="E479" s="6" t="s">
        <v>620</v>
      </c>
      <c r="F479" s="14">
        <f t="shared" si="72"/>
        <v>99.5</v>
      </c>
      <c r="G479" s="14">
        <f t="shared" si="72"/>
        <v>320</v>
      </c>
      <c r="H479" s="14">
        <f t="shared" si="72"/>
        <v>320</v>
      </c>
    </row>
    <row r="480" spans="1:8" s="5" customFormat="1" ht="30">
      <c r="A480" s="2" t="s">
        <v>622</v>
      </c>
      <c r="B480" s="11" t="s">
        <v>526</v>
      </c>
      <c r="C480" s="11" t="s">
        <v>567</v>
      </c>
      <c r="D480" s="6" t="s">
        <v>203</v>
      </c>
      <c r="E480" s="6" t="s">
        <v>621</v>
      </c>
      <c r="F480" s="14">
        <f>'Ведомственная структура'!G403</f>
        <v>99.5</v>
      </c>
      <c r="G480" s="14">
        <f>'Ведомственная структура'!H403</f>
        <v>320</v>
      </c>
      <c r="H480" s="14">
        <f>'Ведомственная структура'!I403</f>
        <v>320</v>
      </c>
    </row>
    <row r="481" spans="1:8" s="5" customFormat="1" ht="30">
      <c r="A481" s="2" t="s">
        <v>210</v>
      </c>
      <c r="B481" s="11" t="s">
        <v>526</v>
      </c>
      <c r="C481" s="11" t="s">
        <v>567</v>
      </c>
      <c r="D481" s="6" t="s">
        <v>209</v>
      </c>
      <c r="E481" s="11"/>
      <c r="F481" s="14">
        <f>F482</f>
        <v>208.8</v>
      </c>
      <c r="G481" s="14">
        <f>G482</f>
        <v>225</v>
      </c>
      <c r="H481" s="14">
        <f>H482</f>
        <v>225</v>
      </c>
    </row>
    <row r="482" spans="1:8" s="5" customFormat="1" ht="30">
      <c r="A482" s="1" t="s">
        <v>217</v>
      </c>
      <c r="B482" s="11" t="s">
        <v>526</v>
      </c>
      <c r="C482" s="11" t="s">
        <v>567</v>
      </c>
      <c r="D482" s="6" t="s">
        <v>216</v>
      </c>
      <c r="E482" s="11"/>
      <c r="F482" s="14">
        <f>F483+F487</f>
        <v>208.8</v>
      </c>
      <c r="G482" s="14">
        <f>G483+G487</f>
        <v>225</v>
      </c>
      <c r="H482" s="14">
        <f>H483+H487</f>
        <v>225</v>
      </c>
    </row>
    <row r="483" spans="1:8" s="5" customFormat="1" ht="45">
      <c r="A483" s="1" t="s">
        <v>218</v>
      </c>
      <c r="B483" s="11" t="s">
        <v>526</v>
      </c>
      <c r="C483" s="11" t="s">
        <v>567</v>
      </c>
      <c r="D483" s="6" t="s">
        <v>219</v>
      </c>
      <c r="E483" s="11"/>
      <c r="F483" s="14">
        <f aca="true" t="shared" si="73" ref="F483:H485">F484</f>
        <v>30</v>
      </c>
      <c r="G483" s="14">
        <f t="shared" si="73"/>
        <v>40</v>
      </c>
      <c r="H483" s="14">
        <f t="shared" si="73"/>
        <v>40</v>
      </c>
    </row>
    <row r="484" spans="1:8" s="5" customFormat="1" ht="15">
      <c r="A484" s="5" t="s">
        <v>76</v>
      </c>
      <c r="B484" s="11" t="s">
        <v>526</v>
      </c>
      <c r="C484" s="11" t="s">
        <v>567</v>
      </c>
      <c r="D484" s="6" t="s">
        <v>220</v>
      </c>
      <c r="E484" s="11"/>
      <c r="F484" s="14">
        <f t="shared" si="73"/>
        <v>30</v>
      </c>
      <c r="G484" s="14">
        <f t="shared" si="73"/>
        <v>40</v>
      </c>
      <c r="H484" s="14">
        <f t="shared" si="73"/>
        <v>40</v>
      </c>
    </row>
    <row r="485" spans="1:8" s="5" customFormat="1" ht="30">
      <c r="A485" s="1" t="s">
        <v>587</v>
      </c>
      <c r="B485" s="11" t="s">
        <v>526</v>
      </c>
      <c r="C485" s="11" t="s">
        <v>567</v>
      </c>
      <c r="D485" s="6" t="s">
        <v>220</v>
      </c>
      <c r="E485" s="11" t="s">
        <v>601</v>
      </c>
      <c r="F485" s="14">
        <f t="shared" si="73"/>
        <v>30</v>
      </c>
      <c r="G485" s="14">
        <f t="shared" si="73"/>
        <v>40</v>
      </c>
      <c r="H485" s="14">
        <f t="shared" si="73"/>
        <v>40</v>
      </c>
    </row>
    <row r="486" spans="1:8" s="5" customFormat="1" ht="15">
      <c r="A486" s="2" t="s">
        <v>602</v>
      </c>
      <c r="B486" s="11" t="s">
        <v>526</v>
      </c>
      <c r="C486" s="11" t="s">
        <v>567</v>
      </c>
      <c r="D486" s="6" t="s">
        <v>220</v>
      </c>
      <c r="E486" s="11" t="s">
        <v>603</v>
      </c>
      <c r="F486" s="14">
        <f>'Ведомственная структура'!G928</f>
        <v>30</v>
      </c>
      <c r="G486" s="14">
        <f>'Ведомственная структура'!H928</f>
        <v>40</v>
      </c>
      <c r="H486" s="14">
        <f>'Ведомственная структура'!I928</f>
        <v>40</v>
      </c>
    </row>
    <row r="487" spans="1:8" s="5" customFormat="1" ht="30">
      <c r="A487" s="1" t="s">
        <v>223</v>
      </c>
      <c r="B487" s="11" t="s">
        <v>526</v>
      </c>
      <c r="C487" s="11" t="s">
        <v>567</v>
      </c>
      <c r="D487" s="6" t="s">
        <v>221</v>
      </c>
      <c r="E487" s="11"/>
      <c r="F487" s="14">
        <f aca="true" t="shared" si="74" ref="F487:H489">F488</f>
        <v>178.8</v>
      </c>
      <c r="G487" s="14">
        <f t="shared" si="74"/>
        <v>185</v>
      </c>
      <c r="H487" s="14">
        <f t="shared" si="74"/>
        <v>185</v>
      </c>
    </row>
    <row r="488" spans="1:8" s="5" customFormat="1" ht="15">
      <c r="A488" s="5" t="s">
        <v>76</v>
      </c>
      <c r="B488" s="11" t="s">
        <v>526</v>
      </c>
      <c r="C488" s="11" t="s">
        <v>567</v>
      </c>
      <c r="D488" s="6" t="s">
        <v>222</v>
      </c>
      <c r="E488" s="11"/>
      <c r="F488" s="14">
        <f t="shared" si="74"/>
        <v>178.8</v>
      </c>
      <c r="G488" s="14">
        <f t="shared" si="74"/>
        <v>185</v>
      </c>
      <c r="H488" s="14">
        <f t="shared" si="74"/>
        <v>185</v>
      </c>
    </row>
    <row r="489" spans="1:8" s="5" customFormat="1" ht="30">
      <c r="A489" s="1" t="s">
        <v>587</v>
      </c>
      <c r="B489" s="11" t="s">
        <v>526</v>
      </c>
      <c r="C489" s="11" t="s">
        <v>567</v>
      </c>
      <c r="D489" s="6" t="s">
        <v>222</v>
      </c>
      <c r="E489" s="11" t="s">
        <v>601</v>
      </c>
      <c r="F489" s="14">
        <f t="shared" si="74"/>
        <v>178.8</v>
      </c>
      <c r="G489" s="14">
        <f t="shared" si="74"/>
        <v>185</v>
      </c>
      <c r="H489" s="14">
        <f t="shared" si="74"/>
        <v>185</v>
      </c>
    </row>
    <row r="490" spans="1:8" s="5" customFormat="1" ht="15">
      <c r="A490" s="2" t="s">
        <v>602</v>
      </c>
      <c r="B490" s="11" t="s">
        <v>526</v>
      </c>
      <c r="C490" s="11" t="s">
        <v>567</v>
      </c>
      <c r="D490" s="6" t="s">
        <v>222</v>
      </c>
      <c r="E490" s="11" t="s">
        <v>603</v>
      </c>
      <c r="F490" s="14">
        <f>'Ведомственная структура'!G932</f>
        <v>178.8</v>
      </c>
      <c r="G490" s="14">
        <f>'Ведомственная структура'!H932</f>
        <v>185</v>
      </c>
      <c r="H490" s="14">
        <f>'Ведомственная структура'!I932</f>
        <v>185</v>
      </c>
    </row>
    <row r="491" spans="1:8" ht="15">
      <c r="A491" s="7" t="s">
        <v>660</v>
      </c>
      <c r="B491" s="8" t="s">
        <v>661</v>
      </c>
      <c r="C491" s="11"/>
      <c r="D491" s="11"/>
      <c r="E491" s="11"/>
      <c r="F491" s="9">
        <f>SUM(F499+F492)</f>
        <v>13281.5</v>
      </c>
      <c r="G491" s="9">
        <f>SUM(G499+G492)</f>
        <v>1500</v>
      </c>
      <c r="H491" s="9">
        <f>SUM(H499+H492)</f>
        <v>3000</v>
      </c>
    </row>
    <row r="492" spans="1:8" ht="15">
      <c r="A492" s="46" t="s">
        <v>361</v>
      </c>
      <c r="B492" s="44" t="s">
        <v>661</v>
      </c>
      <c r="C492" s="44" t="s">
        <v>525</v>
      </c>
      <c r="D492" s="44"/>
      <c r="E492" s="44"/>
      <c r="F492" s="12">
        <f aca="true" t="shared" si="75" ref="F492:F497">F493</f>
        <v>122</v>
      </c>
      <c r="G492" s="9"/>
      <c r="H492" s="9"/>
    </row>
    <row r="493" spans="1:8" ht="30">
      <c r="A493" s="46" t="s">
        <v>322</v>
      </c>
      <c r="B493" s="44" t="s">
        <v>661</v>
      </c>
      <c r="C493" s="44" t="s">
        <v>525</v>
      </c>
      <c r="D493" s="44" t="s">
        <v>721</v>
      </c>
      <c r="E493" s="44"/>
      <c r="F493" s="12">
        <f t="shared" si="75"/>
        <v>122</v>
      </c>
      <c r="G493" s="9"/>
      <c r="H493" s="9"/>
    </row>
    <row r="494" spans="1:8" ht="30">
      <c r="A494" s="46" t="s">
        <v>362</v>
      </c>
      <c r="B494" s="44" t="s">
        <v>661</v>
      </c>
      <c r="C494" s="44" t="s">
        <v>525</v>
      </c>
      <c r="D494" s="44" t="s">
        <v>358</v>
      </c>
      <c r="E494" s="44"/>
      <c r="F494" s="12">
        <f t="shared" si="75"/>
        <v>122</v>
      </c>
      <c r="G494" s="9"/>
      <c r="H494" s="9"/>
    </row>
    <row r="495" spans="1:8" ht="30">
      <c r="A495" s="46" t="s">
        <v>363</v>
      </c>
      <c r="B495" s="44" t="s">
        <v>661</v>
      </c>
      <c r="C495" s="44" t="s">
        <v>525</v>
      </c>
      <c r="D495" s="44" t="s">
        <v>359</v>
      </c>
      <c r="E495" s="44"/>
      <c r="F495" s="12">
        <f t="shared" si="75"/>
        <v>122</v>
      </c>
      <c r="G495" s="9"/>
      <c r="H495" s="9"/>
    </row>
    <row r="496" spans="1:8" ht="15">
      <c r="A496" s="46" t="s">
        <v>76</v>
      </c>
      <c r="B496" s="44" t="s">
        <v>661</v>
      </c>
      <c r="C496" s="44" t="s">
        <v>525</v>
      </c>
      <c r="D496" s="44" t="s">
        <v>360</v>
      </c>
      <c r="E496" s="44"/>
      <c r="F496" s="12">
        <f t="shared" si="75"/>
        <v>122</v>
      </c>
      <c r="G496" s="9"/>
      <c r="H496" s="9"/>
    </row>
    <row r="497" spans="1:8" ht="15">
      <c r="A497" s="46" t="s">
        <v>619</v>
      </c>
      <c r="B497" s="44" t="s">
        <v>661</v>
      </c>
      <c r="C497" s="44" t="s">
        <v>525</v>
      </c>
      <c r="D497" s="44" t="s">
        <v>360</v>
      </c>
      <c r="E497" s="44" t="s">
        <v>620</v>
      </c>
      <c r="F497" s="12">
        <f t="shared" si="75"/>
        <v>122</v>
      </c>
      <c r="G497" s="9"/>
      <c r="H497" s="9"/>
    </row>
    <row r="498" spans="1:8" ht="30">
      <c r="A498" s="46" t="s">
        <v>622</v>
      </c>
      <c r="B498" s="44" t="s">
        <v>661</v>
      </c>
      <c r="C498" s="44" t="s">
        <v>525</v>
      </c>
      <c r="D498" s="44" t="s">
        <v>360</v>
      </c>
      <c r="E498" s="44" t="s">
        <v>621</v>
      </c>
      <c r="F498" s="12">
        <f>'Ведомственная структура'!G411</f>
        <v>122</v>
      </c>
      <c r="G498" s="9"/>
      <c r="H498" s="9"/>
    </row>
    <row r="499" spans="1:8" ht="15">
      <c r="A499" s="2" t="s">
        <v>169</v>
      </c>
      <c r="B499" s="11" t="s">
        <v>661</v>
      </c>
      <c r="C499" s="11" t="s">
        <v>538</v>
      </c>
      <c r="D499" s="11"/>
      <c r="E499" s="11"/>
      <c r="F499" s="12">
        <f>SUM(F510+F505+F500)</f>
        <v>13159.5</v>
      </c>
      <c r="G499" s="12">
        <f>SUM(G510+G505+G500)</f>
        <v>1500</v>
      </c>
      <c r="H499" s="12">
        <f>SUM(H510+H505+H500)</f>
        <v>3000</v>
      </c>
    </row>
    <row r="500" spans="1:8" ht="15">
      <c r="A500" s="46" t="s">
        <v>581</v>
      </c>
      <c r="B500" s="44" t="s">
        <v>661</v>
      </c>
      <c r="C500" s="44" t="s">
        <v>538</v>
      </c>
      <c r="D500" s="43" t="s">
        <v>704</v>
      </c>
      <c r="E500" s="44"/>
      <c r="F500" s="12">
        <f>F501</f>
        <v>11269.3</v>
      </c>
      <c r="G500" s="12">
        <f aca="true" t="shared" si="76" ref="G500:H503">G501</f>
        <v>0</v>
      </c>
      <c r="H500" s="12">
        <f t="shared" si="76"/>
        <v>0</v>
      </c>
    </row>
    <row r="501" spans="1:8" ht="15">
      <c r="A501" s="46" t="s">
        <v>301</v>
      </c>
      <c r="B501" s="44" t="s">
        <v>661</v>
      </c>
      <c r="C501" s="44" t="s">
        <v>538</v>
      </c>
      <c r="D501" s="43" t="s">
        <v>302</v>
      </c>
      <c r="E501" s="44"/>
      <c r="F501" s="12">
        <f>F502</f>
        <v>11269.3</v>
      </c>
      <c r="G501" s="12">
        <f t="shared" si="76"/>
        <v>0</v>
      </c>
      <c r="H501" s="12">
        <f t="shared" si="76"/>
        <v>0</v>
      </c>
    </row>
    <row r="502" spans="1:8" ht="30">
      <c r="A502" s="46" t="s">
        <v>346</v>
      </c>
      <c r="B502" s="44" t="s">
        <v>661</v>
      </c>
      <c r="C502" s="44" t="s">
        <v>538</v>
      </c>
      <c r="D502" s="43" t="s">
        <v>338</v>
      </c>
      <c r="E502" s="44"/>
      <c r="F502" s="12">
        <f>F503</f>
        <v>11269.3</v>
      </c>
      <c r="G502" s="12">
        <f t="shared" si="76"/>
        <v>0</v>
      </c>
      <c r="H502" s="12">
        <f t="shared" si="76"/>
        <v>0</v>
      </c>
    </row>
    <row r="503" spans="1:8" ht="15">
      <c r="A503" s="46" t="s">
        <v>619</v>
      </c>
      <c r="B503" s="44" t="s">
        <v>661</v>
      </c>
      <c r="C503" s="44" t="s">
        <v>538</v>
      </c>
      <c r="D503" s="43" t="s">
        <v>338</v>
      </c>
      <c r="E503" s="44" t="s">
        <v>620</v>
      </c>
      <c r="F503" s="12">
        <f>F504</f>
        <v>11269.3</v>
      </c>
      <c r="G503" s="12">
        <f t="shared" si="76"/>
        <v>0</v>
      </c>
      <c r="H503" s="12">
        <f t="shared" si="76"/>
        <v>0</v>
      </c>
    </row>
    <row r="504" spans="1:8" ht="30">
      <c r="A504" s="46" t="s">
        <v>622</v>
      </c>
      <c r="B504" s="44" t="s">
        <v>661</v>
      </c>
      <c r="C504" s="44" t="s">
        <v>538</v>
      </c>
      <c r="D504" s="43" t="s">
        <v>338</v>
      </c>
      <c r="E504" s="44" t="s">
        <v>621</v>
      </c>
      <c r="F504" s="12">
        <f>'Ведомственная структура'!G417</f>
        <v>11269.3</v>
      </c>
      <c r="G504" s="12">
        <f>'Ведомственная структура'!H417</f>
        <v>0</v>
      </c>
      <c r="H504" s="12">
        <f>'Ведомственная структура'!I417</f>
        <v>0</v>
      </c>
    </row>
    <row r="505" spans="1:8" ht="15">
      <c r="A505" s="46" t="s">
        <v>577</v>
      </c>
      <c r="B505" s="44" t="s">
        <v>661</v>
      </c>
      <c r="C505" s="44" t="s">
        <v>538</v>
      </c>
      <c r="D505" s="43" t="s">
        <v>694</v>
      </c>
      <c r="E505" s="44"/>
      <c r="F505" s="12">
        <f>F506</f>
        <v>1390.2</v>
      </c>
      <c r="G505" s="12">
        <f aca="true" t="shared" si="77" ref="G505:H508">G506</f>
        <v>0</v>
      </c>
      <c r="H505" s="12">
        <f t="shared" si="77"/>
        <v>0</v>
      </c>
    </row>
    <row r="506" spans="1:8" ht="15">
      <c r="A506" s="46" t="s">
        <v>578</v>
      </c>
      <c r="B506" s="44" t="s">
        <v>661</v>
      </c>
      <c r="C506" s="44" t="s">
        <v>538</v>
      </c>
      <c r="D506" s="43" t="s">
        <v>695</v>
      </c>
      <c r="E506" s="44"/>
      <c r="F506" s="12">
        <f>F507</f>
        <v>1390.2</v>
      </c>
      <c r="G506" s="12">
        <f t="shared" si="77"/>
        <v>0</v>
      </c>
      <c r="H506" s="12">
        <f t="shared" si="77"/>
        <v>0</v>
      </c>
    </row>
    <row r="507" spans="1:8" ht="15">
      <c r="A507" s="46" t="s">
        <v>547</v>
      </c>
      <c r="B507" s="44" t="s">
        <v>661</v>
      </c>
      <c r="C507" s="44" t="s">
        <v>538</v>
      </c>
      <c r="D507" s="43" t="s">
        <v>696</v>
      </c>
      <c r="E507" s="44"/>
      <c r="F507" s="12">
        <f>F508</f>
        <v>1390.2</v>
      </c>
      <c r="G507" s="12">
        <f t="shared" si="77"/>
        <v>0</v>
      </c>
      <c r="H507" s="12">
        <f t="shared" si="77"/>
        <v>0</v>
      </c>
    </row>
    <row r="508" spans="1:8" ht="15">
      <c r="A508" s="46" t="s">
        <v>619</v>
      </c>
      <c r="B508" s="44" t="s">
        <v>661</v>
      </c>
      <c r="C508" s="44" t="s">
        <v>538</v>
      </c>
      <c r="D508" s="43" t="s">
        <v>696</v>
      </c>
      <c r="E508" s="44" t="s">
        <v>620</v>
      </c>
      <c r="F508" s="12">
        <f>F509</f>
        <v>1390.2</v>
      </c>
      <c r="G508" s="12">
        <f t="shared" si="77"/>
        <v>0</v>
      </c>
      <c r="H508" s="12">
        <f t="shared" si="77"/>
        <v>0</v>
      </c>
    </row>
    <row r="509" spans="1:8" ht="30">
      <c r="A509" s="46" t="s">
        <v>622</v>
      </c>
      <c r="B509" s="44" t="s">
        <v>661</v>
      </c>
      <c r="C509" s="44" t="s">
        <v>538</v>
      </c>
      <c r="D509" s="43" t="s">
        <v>696</v>
      </c>
      <c r="E509" s="44" t="s">
        <v>621</v>
      </c>
      <c r="F509" s="12">
        <f>'Ведомственная структура'!G422</f>
        <v>1390.2</v>
      </c>
      <c r="G509" s="12">
        <f>'Ведомственная структура'!H422</f>
        <v>0</v>
      </c>
      <c r="H509" s="12">
        <f>'Ведомственная структура'!I422</f>
        <v>0</v>
      </c>
    </row>
    <row r="510" spans="1:8" ht="30">
      <c r="A510" s="2" t="s">
        <v>663</v>
      </c>
      <c r="B510" s="11" t="s">
        <v>661</v>
      </c>
      <c r="C510" s="11" t="s">
        <v>538</v>
      </c>
      <c r="D510" s="11" t="s">
        <v>721</v>
      </c>
      <c r="E510" s="11"/>
      <c r="F510" s="12">
        <f aca="true" t="shared" si="78" ref="F510:H514">SUM(F511)</f>
        <v>500</v>
      </c>
      <c r="G510" s="12">
        <f t="shared" si="78"/>
        <v>1500</v>
      </c>
      <c r="H510" s="12">
        <f t="shared" si="78"/>
        <v>3000</v>
      </c>
    </row>
    <row r="511" spans="1:8" ht="30">
      <c r="A511" s="2" t="s">
        <v>457</v>
      </c>
      <c r="B511" s="11" t="s">
        <v>661</v>
      </c>
      <c r="C511" s="11" t="s">
        <v>538</v>
      </c>
      <c r="D511" s="11" t="s">
        <v>454</v>
      </c>
      <c r="E511" s="11"/>
      <c r="F511" s="12">
        <f t="shared" si="78"/>
        <v>500</v>
      </c>
      <c r="G511" s="12">
        <f t="shared" si="78"/>
        <v>1500</v>
      </c>
      <c r="H511" s="12">
        <f t="shared" si="78"/>
        <v>3000</v>
      </c>
    </row>
    <row r="512" spans="1:8" ht="30">
      <c r="A512" s="2" t="s">
        <v>458</v>
      </c>
      <c r="B512" s="11" t="s">
        <v>661</v>
      </c>
      <c r="C512" s="11" t="s">
        <v>538</v>
      </c>
      <c r="D512" s="11" t="s">
        <v>455</v>
      </c>
      <c r="E512" s="11"/>
      <c r="F512" s="12">
        <f t="shared" si="78"/>
        <v>500</v>
      </c>
      <c r="G512" s="12">
        <f t="shared" si="78"/>
        <v>1500</v>
      </c>
      <c r="H512" s="12">
        <f t="shared" si="78"/>
        <v>3000</v>
      </c>
    </row>
    <row r="513" spans="1:8" ht="15">
      <c r="A513" s="2" t="s">
        <v>76</v>
      </c>
      <c r="B513" s="11" t="s">
        <v>661</v>
      </c>
      <c r="C513" s="11" t="s">
        <v>538</v>
      </c>
      <c r="D513" s="11" t="s">
        <v>456</v>
      </c>
      <c r="E513" s="11"/>
      <c r="F513" s="12">
        <f t="shared" si="78"/>
        <v>500</v>
      </c>
      <c r="G513" s="12">
        <f t="shared" si="78"/>
        <v>1500</v>
      </c>
      <c r="H513" s="12">
        <f t="shared" si="78"/>
        <v>3000</v>
      </c>
    </row>
    <row r="514" spans="1:8" ht="15">
      <c r="A514" s="2" t="s">
        <v>619</v>
      </c>
      <c r="B514" s="11" t="s">
        <v>661</v>
      </c>
      <c r="C514" s="11" t="s">
        <v>538</v>
      </c>
      <c r="D514" s="11" t="s">
        <v>456</v>
      </c>
      <c r="E514" s="11" t="s">
        <v>620</v>
      </c>
      <c r="F514" s="12">
        <f t="shared" si="78"/>
        <v>500</v>
      </c>
      <c r="G514" s="12">
        <f t="shared" si="78"/>
        <v>1500</v>
      </c>
      <c r="H514" s="12">
        <f t="shared" si="78"/>
        <v>3000</v>
      </c>
    </row>
    <row r="515" spans="1:8" ht="30">
      <c r="A515" s="2" t="s">
        <v>622</v>
      </c>
      <c r="B515" s="11" t="s">
        <v>661</v>
      </c>
      <c r="C515" s="11" t="s">
        <v>538</v>
      </c>
      <c r="D515" s="11" t="s">
        <v>456</v>
      </c>
      <c r="E515" s="11" t="s">
        <v>621</v>
      </c>
      <c r="F515" s="12">
        <f>SUM('Ведомственная структура'!G428)</f>
        <v>500</v>
      </c>
      <c r="G515" s="12">
        <f>SUM('Ведомственная структура'!H428)</f>
        <v>1500</v>
      </c>
      <c r="H515" s="12">
        <f>SUM('Ведомственная структура'!I428)</f>
        <v>3000</v>
      </c>
    </row>
    <row r="516" spans="1:8" ht="15">
      <c r="A516" s="7" t="s">
        <v>535</v>
      </c>
      <c r="B516" s="8" t="s">
        <v>527</v>
      </c>
      <c r="C516" s="8"/>
      <c r="D516" s="8"/>
      <c r="E516" s="31"/>
      <c r="F516" s="9">
        <f>SUM(F517+F565+F683+F720+F618)</f>
        <v>742746.4</v>
      </c>
      <c r="G516" s="9">
        <f>SUM(G517+G565+G683+G720+G618)</f>
        <v>638421.7999999999</v>
      </c>
      <c r="H516" s="9">
        <f>SUM(H517+H565+H683+H720+H618)</f>
        <v>658895.3999999999</v>
      </c>
    </row>
    <row r="517" spans="1:8" ht="15">
      <c r="A517" s="1" t="s">
        <v>518</v>
      </c>
      <c r="B517" s="11" t="s">
        <v>527</v>
      </c>
      <c r="C517" s="11" t="s">
        <v>525</v>
      </c>
      <c r="D517" s="11"/>
      <c r="E517" s="11"/>
      <c r="F517" s="12">
        <f>SUM(F518+F529)</f>
        <v>144356.30000000002</v>
      </c>
      <c r="G517" s="12">
        <f>SUM(G518+G529)</f>
        <v>119422.2</v>
      </c>
      <c r="H517" s="12">
        <f>SUM(H518+H529)</f>
        <v>125171.2</v>
      </c>
    </row>
    <row r="518" spans="1:8" ht="15">
      <c r="A518" s="1" t="s">
        <v>577</v>
      </c>
      <c r="B518" s="11" t="s">
        <v>527</v>
      </c>
      <c r="C518" s="11" t="s">
        <v>525</v>
      </c>
      <c r="D518" s="11" t="s">
        <v>694</v>
      </c>
      <c r="E518" s="11"/>
      <c r="F518" s="12">
        <f>SUM(F519)</f>
        <v>7149.7</v>
      </c>
      <c r="G518" s="12">
        <f>SUM(G519)</f>
        <v>3300</v>
      </c>
      <c r="H518" s="12">
        <f>SUM(H519)</f>
        <v>2800</v>
      </c>
    </row>
    <row r="519" spans="1:8" ht="15">
      <c r="A519" s="1" t="s">
        <v>60</v>
      </c>
      <c r="B519" s="11" t="s">
        <v>527</v>
      </c>
      <c r="C519" s="11" t="s">
        <v>525</v>
      </c>
      <c r="D519" s="11" t="s">
        <v>61</v>
      </c>
      <c r="E519" s="11"/>
      <c r="F519" s="12">
        <f>SUM(F520+F523+F526)</f>
        <v>7149.7</v>
      </c>
      <c r="G519" s="12">
        <f>SUM(G520+G523)</f>
        <v>3300</v>
      </c>
      <c r="H519" s="12">
        <f>SUM(H520+H523)</f>
        <v>2800</v>
      </c>
    </row>
    <row r="520" spans="1:8" ht="30">
      <c r="A520" s="1" t="s">
        <v>433</v>
      </c>
      <c r="B520" s="11" t="s">
        <v>527</v>
      </c>
      <c r="C520" s="11" t="s">
        <v>525</v>
      </c>
      <c r="D520" s="11" t="s">
        <v>434</v>
      </c>
      <c r="E520" s="11"/>
      <c r="F520" s="12">
        <f aca="true" t="shared" si="79" ref="F520:H521">SUM(F521)</f>
        <v>5125.3</v>
      </c>
      <c r="G520" s="12">
        <f t="shared" si="79"/>
        <v>2300</v>
      </c>
      <c r="H520" s="12">
        <f t="shared" si="79"/>
        <v>2000</v>
      </c>
    </row>
    <row r="521" spans="1:8" ht="30">
      <c r="A521" s="1" t="s">
        <v>587</v>
      </c>
      <c r="B521" s="11" t="s">
        <v>527</v>
      </c>
      <c r="C521" s="11" t="s">
        <v>525</v>
      </c>
      <c r="D521" s="11" t="s">
        <v>434</v>
      </c>
      <c r="E521" s="11" t="s">
        <v>601</v>
      </c>
      <c r="F521" s="12">
        <f t="shared" si="79"/>
        <v>5125.3</v>
      </c>
      <c r="G521" s="12">
        <f t="shared" si="79"/>
        <v>2300</v>
      </c>
      <c r="H521" s="12">
        <f t="shared" si="79"/>
        <v>2000</v>
      </c>
    </row>
    <row r="522" spans="1:8" ht="15">
      <c r="A522" s="1" t="s">
        <v>602</v>
      </c>
      <c r="B522" s="11" t="s">
        <v>527</v>
      </c>
      <c r="C522" s="11" t="s">
        <v>525</v>
      </c>
      <c r="D522" s="11" t="s">
        <v>434</v>
      </c>
      <c r="E522" s="11" t="s">
        <v>603</v>
      </c>
      <c r="F522" s="12">
        <f>'Ведомственная структура'!G696</f>
        <v>5125.3</v>
      </c>
      <c r="G522" s="12">
        <f>'Ведомственная структура'!H696</f>
        <v>2300</v>
      </c>
      <c r="H522" s="12">
        <f>'Ведомственная структура'!I696</f>
        <v>2000</v>
      </c>
    </row>
    <row r="523" spans="1:8" ht="15">
      <c r="A523" s="1" t="s">
        <v>682</v>
      </c>
      <c r="B523" s="11" t="s">
        <v>527</v>
      </c>
      <c r="C523" s="11" t="s">
        <v>525</v>
      </c>
      <c r="D523" s="11" t="s">
        <v>62</v>
      </c>
      <c r="E523" s="11"/>
      <c r="F523" s="12">
        <f aca="true" t="shared" si="80" ref="F523:H524">SUM(F524)</f>
        <v>592.2</v>
      </c>
      <c r="G523" s="12">
        <f t="shared" si="80"/>
        <v>1000</v>
      </c>
      <c r="H523" s="12">
        <f t="shared" si="80"/>
        <v>800</v>
      </c>
    </row>
    <row r="524" spans="1:8" ht="30">
      <c r="A524" s="1" t="s">
        <v>587</v>
      </c>
      <c r="B524" s="11" t="s">
        <v>527</v>
      </c>
      <c r="C524" s="11" t="s">
        <v>525</v>
      </c>
      <c r="D524" s="11" t="s">
        <v>62</v>
      </c>
      <c r="E524" s="11" t="s">
        <v>601</v>
      </c>
      <c r="F524" s="12">
        <f t="shared" si="80"/>
        <v>592.2</v>
      </c>
      <c r="G524" s="12">
        <f t="shared" si="80"/>
        <v>1000</v>
      </c>
      <c r="H524" s="12">
        <f t="shared" si="80"/>
        <v>800</v>
      </c>
    </row>
    <row r="525" spans="1:8" ht="15">
      <c r="A525" s="1" t="s">
        <v>602</v>
      </c>
      <c r="B525" s="11" t="s">
        <v>527</v>
      </c>
      <c r="C525" s="11" t="s">
        <v>525</v>
      </c>
      <c r="D525" s="11" t="s">
        <v>62</v>
      </c>
      <c r="E525" s="11" t="s">
        <v>603</v>
      </c>
      <c r="F525" s="12">
        <f>'Ведомственная структура'!G699</f>
        <v>592.2</v>
      </c>
      <c r="G525" s="12">
        <f>'Ведомственная структура'!H699</f>
        <v>1000</v>
      </c>
      <c r="H525" s="12">
        <f>'Ведомственная структура'!I699</f>
        <v>800</v>
      </c>
    </row>
    <row r="526" spans="1:8" ht="30">
      <c r="A526" s="46" t="s">
        <v>340</v>
      </c>
      <c r="B526" s="44" t="s">
        <v>527</v>
      </c>
      <c r="C526" s="44" t="s">
        <v>525</v>
      </c>
      <c r="D526" s="43" t="s">
        <v>364</v>
      </c>
      <c r="E526" s="43"/>
      <c r="F526" s="12">
        <f>F527</f>
        <v>1432.2</v>
      </c>
      <c r="G526" s="12"/>
      <c r="H526" s="12"/>
    </row>
    <row r="527" spans="1:8" ht="30">
      <c r="A527" s="76" t="s">
        <v>587</v>
      </c>
      <c r="B527" s="44" t="s">
        <v>527</v>
      </c>
      <c r="C527" s="44" t="s">
        <v>525</v>
      </c>
      <c r="D527" s="43" t="s">
        <v>364</v>
      </c>
      <c r="E527" s="43" t="s">
        <v>601</v>
      </c>
      <c r="F527" s="12">
        <f>F528</f>
        <v>1432.2</v>
      </c>
      <c r="G527" s="12"/>
      <c r="H527" s="12"/>
    </row>
    <row r="528" spans="1:8" ht="15">
      <c r="A528" s="46" t="s">
        <v>602</v>
      </c>
      <c r="B528" s="44" t="s">
        <v>527</v>
      </c>
      <c r="C528" s="44" t="s">
        <v>525</v>
      </c>
      <c r="D528" s="43" t="s">
        <v>364</v>
      </c>
      <c r="E528" s="43" t="s">
        <v>603</v>
      </c>
      <c r="F528" s="12">
        <f>'Ведомственная структура'!G702</f>
        <v>1432.2</v>
      </c>
      <c r="G528" s="12"/>
      <c r="H528" s="12"/>
    </row>
    <row r="529" spans="1:8" ht="30">
      <c r="A529" s="1" t="s">
        <v>241</v>
      </c>
      <c r="B529" s="11" t="s">
        <v>527</v>
      </c>
      <c r="C529" s="11" t="s">
        <v>525</v>
      </c>
      <c r="D529" s="11" t="s">
        <v>15</v>
      </c>
      <c r="E529" s="11"/>
      <c r="F529" s="12">
        <f>SUM(F530)</f>
        <v>137206.6</v>
      </c>
      <c r="G529" s="12">
        <f>SUM(G530)</f>
        <v>116122.2</v>
      </c>
      <c r="H529" s="12">
        <f>SUM(H530)</f>
        <v>122371.2</v>
      </c>
    </row>
    <row r="530" spans="1:8" ht="15">
      <c r="A530" s="1" t="s">
        <v>664</v>
      </c>
      <c r="B530" s="11" t="s">
        <v>527</v>
      </c>
      <c r="C530" s="11" t="s">
        <v>525</v>
      </c>
      <c r="D530" s="11" t="s">
        <v>16</v>
      </c>
      <c r="E530" s="11"/>
      <c r="F530" s="12">
        <f>SUM(F531+F554+F544+F558)</f>
        <v>137206.6</v>
      </c>
      <c r="G530" s="12">
        <f>SUM(G531+G554+G544+G558)</f>
        <v>116122.2</v>
      </c>
      <c r="H530" s="12">
        <f>SUM(H531+H554+H544+H558)</f>
        <v>122371.2</v>
      </c>
    </row>
    <row r="531" spans="1:8" ht="30">
      <c r="A531" s="1" t="s">
        <v>68</v>
      </c>
      <c r="B531" s="11" t="s">
        <v>527</v>
      </c>
      <c r="C531" s="11" t="s">
        <v>525</v>
      </c>
      <c r="D531" s="11" t="s">
        <v>75</v>
      </c>
      <c r="E531" s="11"/>
      <c r="F531" s="12">
        <f>SUM(F532+F535+F541+F538)</f>
        <v>126964.8</v>
      </c>
      <c r="G531" s="12">
        <f>SUM(G532+G535+G541+G538)</f>
        <v>113583.4</v>
      </c>
      <c r="H531" s="12">
        <f>SUM(H532+H535+H541+H538)</f>
        <v>119832.4</v>
      </c>
    </row>
    <row r="532" spans="1:8" ht="30">
      <c r="A532" s="1" t="s">
        <v>0</v>
      </c>
      <c r="B532" s="11" t="s">
        <v>527</v>
      </c>
      <c r="C532" s="11" t="s">
        <v>525</v>
      </c>
      <c r="D532" s="11" t="s">
        <v>17</v>
      </c>
      <c r="E532" s="11"/>
      <c r="F532" s="12">
        <f aca="true" t="shared" si="81" ref="F532:H533">SUM(F533)</f>
        <v>33909.2</v>
      </c>
      <c r="G532" s="12">
        <f t="shared" si="81"/>
        <v>32088.4</v>
      </c>
      <c r="H532" s="12">
        <f t="shared" si="81"/>
        <v>34115.2</v>
      </c>
    </row>
    <row r="533" spans="1:8" ht="30">
      <c r="A533" s="1" t="s">
        <v>587</v>
      </c>
      <c r="B533" s="11" t="s">
        <v>527</v>
      </c>
      <c r="C533" s="11" t="s">
        <v>525</v>
      </c>
      <c r="D533" s="11" t="s">
        <v>17</v>
      </c>
      <c r="E533" s="11" t="s">
        <v>601</v>
      </c>
      <c r="F533" s="12">
        <f t="shared" si="81"/>
        <v>33909.2</v>
      </c>
      <c r="G533" s="12">
        <f t="shared" si="81"/>
        <v>32088.4</v>
      </c>
      <c r="H533" s="12">
        <f t="shared" si="81"/>
        <v>34115.2</v>
      </c>
    </row>
    <row r="534" spans="1:8" ht="15">
      <c r="A534" s="1" t="s">
        <v>602</v>
      </c>
      <c r="B534" s="11" t="s">
        <v>527</v>
      </c>
      <c r="C534" s="11" t="s">
        <v>525</v>
      </c>
      <c r="D534" s="11" t="s">
        <v>17</v>
      </c>
      <c r="E534" s="11" t="s">
        <v>603</v>
      </c>
      <c r="F534" s="12">
        <f>'Ведомственная структура'!G708</f>
        <v>33909.2</v>
      </c>
      <c r="G534" s="12">
        <f>'Ведомственная структура'!H708</f>
        <v>32088.4</v>
      </c>
      <c r="H534" s="12">
        <f>'Ведомственная структура'!I708</f>
        <v>34115.2</v>
      </c>
    </row>
    <row r="535" spans="1:8" ht="15">
      <c r="A535" s="1" t="s">
        <v>378</v>
      </c>
      <c r="B535" s="11" t="s">
        <v>527</v>
      </c>
      <c r="C535" s="11" t="s">
        <v>525</v>
      </c>
      <c r="D535" s="11" t="s">
        <v>377</v>
      </c>
      <c r="E535" s="11"/>
      <c r="F535" s="12">
        <f>'Ведомственная структура'!G709</f>
        <v>1948.5</v>
      </c>
      <c r="G535" s="12">
        <f>'Ведомственная структура'!H709</f>
        <v>900</v>
      </c>
      <c r="H535" s="12">
        <f>'Ведомственная структура'!I709</f>
        <v>900</v>
      </c>
    </row>
    <row r="536" spans="1:8" ht="30">
      <c r="A536" s="1" t="s">
        <v>587</v>
      </c>
      <c r="B536" s="11" t="s">
        <v>527</v>
      </c>
      <c r="C536" s="11" t="s">
        <v>525</v>
      </c>
      <c r="D536" s="11" t="s">
        <v>377</v>
      </c>
      <c r="E536" s="11" t="s">
        <v>601</v>
      </c>
      <c r="F536" s="12">
        <f>'Ведомственная структура'!G710</f>
        <v>1948.5</v>
      </c>
      <c r="G536" s="12">
        <f>'Ведомственная структура'!H710</f>
        <v>900</v>
      </c>
      <c r="H536" s="12">
        <f>'Ведомственная структура'!I710</f>
        <v>900</v>
      </c>
    </row>
    <row r="537" spans="1:8" ht="15">
      <c r="A537" s="1" t="s">
        <v>602</v>
      </c>
      <c r="B537" s="11" t="s">
        <v>527</v>
      </c>
      <c r="C537" s="11" t="s">
        <v>525</v>
      </c>
      <c r="D537" s="11" t="s">
        <v>377</v>
      </c>
      <c r="E537" s="11" t="s">
        <v>603</v>
      </c>
      <c r="F537" s="12">
        <f>'Ведомственная структура'!G711</f>
        <v>1948.5</v>
      </c>
      <c r="G537" s="12">
        <f>'Ведомственная структура'!H711</f>
        <v>900</v>
      </c>
      <c r="H537" s="12">
        <f>'Ведомственная структура'!I711</f>
        <v>900</v>
      </c>
    </row>
    <row r="538" spans="1:8" ht="30">
      <c r="A538" s="46" t="s">
        <v>340</v>
      </c>
      <c r="B538" s="44" t="s">
        <v>527</v>
      </c>
      <c r="C538" s="44" t="s">
        <v>525</v>
      </c>
      <c r="D538" s="43" t="s">
        <v>341</v>
      </c>
      <c r="E538" s="44"/>
      <c r="F538" s="12">
        <f>F539</f>
        <v>8300.5</v>
      </c>
      <c r="G538" s="12"/>
      <c r="H538" s="12"/>
    </row>
    <row r="539" spans="1:8" ht="30">
      <c r="A539" s="76" t="s">
        <v>587</v>
      </c>
      <c r="B539" s="44" t="s">
        <v>527</v>
      </c>
      <c r="C539" s="44" t="s">
        <v>525</v>
      </c>
      <c r="D539" s="43" t="s">
        <v>341</v>
      </c>
      <c r="E539" s="44" t="s">
        <v>601</v>
      </c>
      <c r="F539" s="12">
        <f>F540</f>
        <v>8300.5</v>
      </c>
      <c r="G539" s="12"/>
      <c r="H539" s="12"/>
    </row>
    <row r="540" spans="1:8" ht="15">
      <c r="A540" s="46" t="s">
        <v>602</v>
      </c>
      <c r="B540" s="44" t="s">
        <v>527</v>
      </c>
      <c r="C540" s="44" t="s">
        <v>525</v>
      </c>
      <c r="D540" s="43" t="s">
        <v>341</v>
      </c>
      <c r="E540" s="44" t="s">
        <v>603</v>
      </c>
      <c r="F540" s="12">
        <f>'Ведомственная структура'!G714</f>
        <v>8300.5</v>
      </c>
      <c r="G540" s="12"/>
      <c r="H540" s="12"/>
    </row>
    <row r="541" spans="1:8" ht="30">
      <c r="A541" s="1" t="s">
        <v>595</v>
      </c>
      <c r="B541" s="11" t="s">
        <v>527</v>
      </c>
      <c r="C541" s="11" t="s">
        <v>525</v>
      </c>
      <c r="D541" s="11" t="s">
        <v>18</v>
      </c>
      <c r="E541" s="11"/>
      <c r="F541" s="12">
        <f aca="true" t="shared" si="82" ref="F541:H542">SUM(F542)</f>
        <v>82806.6</v>
      </c>
      <c r="G541" s="12">
        <f t="shared" si="82"/>
        <v>80595</v>
      </c>
      <c r="H541" s="12">
        <f t="shared" si="82"/>
        <v>84817.2</v>
      </c>
    </row>
    <row r="542" spans="1:8" ht="30">
      <c r="A542" s="1" t="s">
        <v>587</v>
      </c>
      <c r="B542" s="11" t="s">
        <v>527</v>
      </c>
      <c r="C542" s="11" t="s">
        <v>525</v>
      </c>
      <c r="D542" s="11" t="s">
        <v>18</v>
      </c>
      <c r="E542" s="11" t="s">
        <v>601</v>
      </c>
      <c r="F542" s="12">
        <f t="shared" si="82"/>
        <v>82806.6</v>
      </c>
      <c r="G542" s="12">
        <f t="shared" si="82"/>
        <v>80595</v>
      </c>
      <c r="H542" s="12">
        <f t="shared" si="82"/>
        <v>84817.2</v>
      </c>
    </row>
    <row r="543" spans="1:8" ht="15">
      <c r="A543" s="1" t="s">
        <v>602</v>
      </c>
      <c r="B543" s="11" t="s">
        <v>527</v>
      </c>
      <c r="C543" s="11" t="s">
        <v>525</v>
      </c>
      <c r="D543" s="11" t="s">
        <v>18</v>
      </c>
      <c r="E543" s="11" t="s">
        <v>603</v>
      </c>
      <c r="F543" s="12">
        <f>'Ведомственная структура'!G717</f>
        <v>82806.6</v>
      </c>
      <c r="G543" s="12">
        <f>'Ведомственная структура'!H717</f>
        <v>80595</v>
      </c>
      <c r="H543" s="12">
        <f>'Ведомственная структура'!I717</f>
        <v>84817.2</v>
      </c>
    </row>
    <row r="544" spans="1:8" ht="30">
      <c r="A544" s="1" t="s">
        <v>463</v>
      </c>
      <c r="B544" s="11" t="s">
        <v>527</v>
      </c>
      <c r="C544" s="11" t="s">
        <v>525</v>
      </c>
      <c r="D544" s="11" t="s">
        <v>461</v>
      </c>
      <c r="E544" s="11"/>
      <c r="F544" s="12">
        <f>SUM(F551+F548+F545)</f>
        <v>2551.6</v>
      </c>
      <c r="G544" s="12">
        <f>SUM(G551+G548+G545)</f>
        <v>1000</v>
      </c>
      <c r="H544" s="12">
        <f>SUM(H551+H548+H545)</f>
        <v>1000</v>
      </c>
    </row>
    <row r="545" spans="1:8" ht="30">
      <c r="A545" s="46" t="s">
        <v>309</v>
      </c>
      <c r="B545" s="44" t="s">
        <v>527</v>
      </c>
      <c r="C545" s="44" t="s">
        <v>525</v>
      </c>
      <c r="D545" s="43" t="s">
        <v>333</v>
      </c>
      <c r="E545" s="44"/>
      <c r="F545" s="12">
        <f aca="true" t="shared" si="83" ref="F545:H546">F546</f>
        <v>1521.6</v>
      </c>
      <c r="G545" s="12">
        <f t="shared" si="83"/>
        <v>0</v>
      </c>
      <c r="H545" s="12">
        <f t="shared" si="83"/>
        <v>0</v>
      </c>
    </row>
    <row r="546" spans="1:8" ht="30">
      <c r="A546" s="76" t="s">
        <v>587</v>
      </c>
      <c r="B546" s="44" t="s">
        <v>527</v>
      </c>
      <c r="C546" s="44" t="s">
        <v>525</v>
      </c>
      <c r="D546" s="43" t="s">
        <v>333</v>
      </c>
      <c r="E546" s="44" t="s">
        <v>601</v>
      </c>
      <c r="F546" s="12">
        <f t="shared" si="83"/>
        <v>1521.6</v>
      </c>
      <c r="G546" s="12">
        <f t="shared" si="83"/>
        <v>0</v>
      </c>
      <c r="H546" s="12">
        <f t="shared" si="83"/>
        <v>0</v>
      </c>
    </row>
    <row r="547" spans="1:8" ht="15">
      <c r="A547" s="46" t="s">
        <v>602</v>
      </c>
      <c r="B547" s="44" t="s">
        <v>527</v>
      </c>
      <c r="C547" s="44" t="s">
        <v>525</v>
      </c>
      <c r="D547" s="43" t="s">
        <v>333</v>
      </c>
      <c r="E547" s="44" t="s">
        <v>603</v>
      </c>
      <c r="F547" s="12">
        <f>'Ведомственная структура'!G721</f>
        <v>1521.6</v>
      </c>
      <c r="G547" s="12">
        <f>'Ведомственная структура'!H721</f>
        <v>0</v>
      </c>
      <c r="H547" s="12">
        <f>'Ведомственная структура'!I721</f>
        <v>0</v>
      </c>
    </row>
    <row r="548" spans="1:8" ht="30">
      <c r="A548" s="76" t="s">
        <v>328</v>
      </c>
      <c r="B548" s="44" t="s">
        <v>527</v>
      </c>
      <c r="C548" s="44" t="s">
        <v>525</v>
      </c>
      <c r="D548" s="43" t="s">
        <v>330</v>
      </c>
      <c r="E548" s="43"/>
      <c r="F548" s="12">
        <f aca="true" t="shared" si="84" ref="F548:H549">F549</f>
        <v>130</v>
      </c>
      <c r="G548" s="12">
        <f t="shared" si="84"/>
        <v>0</v>
      </c>
      <c r="H548" s="12">
        <f t="shared" si="84"/>
        <v>0</v>
      </c>
    </row>
    <row r="549" spans="1:8" ht="30">
      <c r="A549" s="76" t="s">
        <v>587</v>
      </c>
      <c r="B549" s="44" t="s">
        <v>527</v>
      </c>
      <c r="C549" s="44" t="s">
        <v>525</v>
      </c>
      <c r="D549" s="43" t="s">
        <v>330</v>
      </c>
      <c r="E549" s="43" t="s">
        <v>601</v>
      </c>
      <c r="F549" s="12">
        <f t="shared" si="84"/>
        <v>130</v>
      </c>
      <c r="G549" s="12">
        <f t="shared" si="84"/>
        <v>0</v>
      </c>
      <c r="H549" s="12">
        <f t="shared" si="84"/>
        <v>0</v>
      </c>
    </row>
    <row r="550" spans="1:8" ht="15">
      <c r="A550" s="76" t="s">
        <v>602</v>
      </c>
      <c r="B550" s="44" t="s">
        <v>527</v>
      </c>
      <c r="C550" s="44" t="s">
        <v>525</v>
      </c>
      <c r="D550" s="43" t="s">
        <v>330</v>
      </c>
      <c r="E550" s="43" t="s">
        <v>603</v>
      </c>
      <c r="F550" s="12">
        <f>'Ведомственная структура'!G724</f>
        <v>130</v>
      </c>
      <c r="G550" s="12">
        <f>'Ведомственная структура'!H724</f>
        <v>0</v>
      </c>
      <c r="H550" s="12">
        <f>'Ведомственная структура'!I724</f>
        <v>0</v>
      </c>
    </row>
    <row r="551" spans="1:8" ht="15">
      <c r="A551" s="1" t="s">
        <v>76</v>
      </c>
      <c r="B551" s="11" t="s">
        <v>527</v>
      </c>
      <c r="C551" s="11" t="s">
        <v>525</v>
      </c>
      <c r="D551" s="11" t="s">
        <v>462</v>
      </c>
      <c r="E551" s="11"/>
      <c r="F551" s="12">
        <f aca="true" t="shared" si="85" ref="F551:H552">SUM(F552)</f>
        <v>900</v>
      </c>
      <c r="G551" s="12">
        <f t="shared" si="85"/>
        <v>1000</v>
      </c>
      <c r="H551" s="12">
        <f t="shared" si="85"/>
        <v>1000</v>
      </c>
    </row>
    <row r="552" spans="1:8" ht="30">
      <c r="A552" s="1" t="s">
        <v>587</v>
      </c>
      <c r="B552" s="11" t="s">
        <v>527</v>
      </c>
      <c r="C552" s="11" t="s">
        <v>525</v>
      </c>
      <c r="D552" s="11" t="s">
        <v>462</v>
      </c>
      <c r="E552" s="11" t="s">
        <v>601</v>
      </c>
      <c r="F552" s="12">
        <f t="shared" si="85"/>
        <v>900</v>
      </c>
      <c r="G552" s="12">
        <f t="shared" si="85"/>
        <v>1000</v>
      </c>
      <c r="H552" s="12">
        <f t="shared" si="85"/>
        <v>1000</v>
      </c>
    </row>
    <row r="553" spans="1:8" ht="15">
      <c r="A553" s="1" t="s">
        <v>602</v>
      </c>
      <c r="B553" s="11" t="s">
        <v>527</v>
      </c>
      <c r="C553" s="11" t="s">
        <v>525</v>
      </c>
      <c r="D553" s="11" t="s">
        <v>462</v>
      </c>
      <c r="E553" s="11" t="s">
        <v>603</v>
      </c>
      <c r="F553" s="12">
        <f>SUM('Ведомственная структура'!G727)</f>
        <v>900</v>
      </c>
      <c r="G553" s="12">
        <f>SUM('Ведомственная структура'!H727)</f>
        <v>1000</v>
      </c>
      <c r="H553" s="12">
        <f>SUM('Ведомственная структура'!I727)</f>
        <v>1000</v>
      </c>
    </row>
    <row r="554" spans="1:8" ht="45">
      <c r="A554" s="1" t="s">
        <v>398</v>
      </c>
      <c r="B554" s="11" t="s">
        <v>527</v>
      </c>
      <c r="C554" s="11" t="s">
        <v>525</v>
      </c>
      <c r="D554" s="11" t="s">
        <v>399</v>
      </c>
      <c r="E554" s="11"/>
      <c r="F554" s="12">
        <f aca="true" t="shared" si="86" ref="F554:H556">SUM(F555)</f>
        <v>1663.8</v>
      </c>
      <c r="G554" s="12">
        <f t="shared" si="86"/>
        <v>1538.8</v>
      </c>
      <c r="H554" s="12">
        <f t="shared" si="86"/>
        <v>1538.8</v>
      </c>
    </row>
    <row r="555" spans="1:8" ht="45">
      <c r="A555" s="1" t="s">
        <v>596</v>
      </c>
      <c r="B555" s="11" t="s">
        <v>527</v>
      </c>
      <c r="C555" s="11" t="s">
        <v>525</v>
      </c>
      <c r="D555" s="11" t="s">
        <v>45</v>
      </c>
      <c r="E555" s="11"/>
      <c r="F555" s="12">
        <f t="shared" si="86"/>
        <v>1663.8</v>
      </c>
      <c r="G555" s="12">
        <f t="shared" si="86"/>
        <v>1538.8</v>
      </c>
      <c r="H555" s="12">
        <f t="shared" si="86"/>
        <v>1538.8</v>
      </c>
    </row>
    <row r="556" spans="1:8" ht="30">
      <c r="A556" s="1" t="s">
        <v>587</v>
      </c>
      <c r="B556" s="11" t="s">
        <v>527</v>
      </c>
      <c r="C556" s="11" t="s">
        <v>525</v>
      </c>
      <c r="D556" s="11" t="s">
        <v>45</v>
      </c>
      <c r="E556" s="11" t="s">
        <v>601</v>
      </c>
      <c r="F556" s="12">
        <f t="shared" si="86"/>
        <v>1663.8</v>
      </c>
      <c r="G556" s="12">
        <f t="shared" si="86"/>
        <v>1538.8</v>
      </c>
      <c r="H556" s="12">
        <f t="shared" si="86"/>
        <v>1538.8</v>
      </c>
    </row>
    <row r="557" spans="1:8" ht="15">
      <c r="A557" s="1" t="s">
        <v>602</v>
      </c>
      <c r="B557" s="11" t="s">
        <v>527</v>
      </c>
      <c r="C557" s="11" t="s">
        <v>525</v>
      </c>
      <c r="D557" s="11" t="s">
        <v>45</v>
      </c>
      <c r="E557" s="11" t="s">
        <v>603</v>
      </c>
      <c r="F557" s="12">
        <f>'Ведомственная структура'!G731</f>
        <v>1663.8</v>
      </c>
      <c r="G557" s="12">
        <f>'Ведомственная структура'!H731</f>
        <v>1538.8</v>
      </c>
      <c r="H557" s="12">
        <f>'Ведомственная структура'!I731</f>
        <v>1538.8</v>
      </c>
    </row>
    <row r="558" spans="1:8" ht="30">
      <c r="A558" s="76" t="s">
        <v>276</v>
      </c>
      <c r="B558" s="44" t="s">
        <v>527</v>
      </c>
      <c r="C558" s="44" t="s">
        <v>525</v>
      </c>
      <c r="D558" s="44" t="s">
        <v>275</v>
      </c>
      <c r="E558" s="44"/>
      <c r="F558" s="12">
        <f>F559+F562</f>
        <v>6026.4</v>
      </c>
      <c r="G558" s="12">
        <f>G559+G562</f>
        <v>0</v>
      </c>
      <c r="H558" s="12">
        <f>H559+H562</f>
        <v>0</v>
      </c>
    </row>
    <row r="559" spans="1:8" ht="30">
      <c r="A559" s="46" t="s">
        <v>266</v>
      </c>
      <c r="B559" s="44" t="s">
        <v>527</v>
      </c>
      <c r="C559" s="44" t="s">
        <v>525</v>
      </c>
      <c r="D559" s="44" t="s">
        <v>273</v>
      </c>
      <c r="E559" s="44"/>
      <c r="F559" s="12">
        <f aca="true" t="shared" si="87" ref="F559:H560">F560</f>
        <v>5725</v>
      </c>
      <c r="G559" s="12">
        <f t="shared" si="87"/>
        <v>0</v>
      </c>
      <c r="H559" s="12">
        <f t="shared" si="87"/>
        <v>0</v>
      </c>
    </row>
    <row r="560" spans="1:8" ht="30">
      <c r="A560" s="76" t="s">
        <v>587</v>
      </c>
      <c r="B560" s="44" t="s">
        <v>527</v>
      </c>
      <c r="C560" s="44" t="s">
        <v>525</v>
      </c>
      <c r="D560" s="44" t="s">
        <v>273</v>
      </c>
      <c r="E560" s="44" t="s">
        <v>601</v>
      </c>
      <c r="F560" s="12">
        <f t="shared" si="87"/>
        <v>5725</v>
      </c>
      <c r="G560" s="12">
        <f t="shared" si="87"/>
        <v>0</v>
      </c>
      <c r="H560" s="12">
        <f t="shared" si="87"/>
        <v>0</v>
      </c>
    </row>
    <row r="561" spans="1:8" ht="15">
      <c r="A561" s="46" t="s">
        <v>602</v>
      </c>
      <c r="B561" s="44" t="s">
        <v>527</v>
      </c>
      <c r="C561" s="44" t="s">
        <v>525</v>
      </c>
      <c r="D561" s="44" t="s">
        <v>273</v>
      </c>
      <c r="E561" s="44" t="s">
        <v>603</v>
      </c>
      <c r="F561" s="12">
        <f>'Ведомственная структура'!G735</f>
        <v>5725</v>
      </c>
      <c r="G561" s="12">
        <f>'Ведомственная структура'!H735</f>
        <v>0</v>
      </c>
      <c r="H561" s="12">
        <f>'Ведомственная структура'!I735</f>
        <v>0</v>
      </c>
    </row>
    <row r="562" spans="1:8" ht="30">
      <c r="A562" s="46" t="s">
        <v>267</v>
      </c>
      <c r="B562" s="44" t="s">
        <v>527</v>
      </c>
      <c r="C562" s="44" t="s">
        <v>525</v>
      </c>
      <c r="D562" s="44" t="s">
        <v>274</v>
      </c>
      <c r="E562" s="44"/>
      <c r="F562" s="12">
        <f aca="true" t="shared" si="88" ref="F562:H563">F563</f>
        <v>301.4</v>
      </c>
      <c r="G562" s="12">
        <f t="shared" si="88"/>
        <v>0</v>
      </c>
      <c r="H562" s="12">
        <f t="shared" si="88"/>
        <v>0</v>
      </c>
    </row>
    <row r="563" spans="1:8" ht="30">
      <c r="A563" s="76" t="s">
        <v>587</v>
      </c>
      <c r="B563" s="44" t="s">
        <v>527</v>
      </c>
      <c r="C563" s="44" t="s">
        <v>525</v>
      </c>
      <c r="D563" s="44" t="s">
        <v>274</v>
      </c>
      <c r="E563" s="44" t="s">
        <v>601</v>
      </c>
      <c r="F563" s="12">
        <f t="shared" si="88"/>
        <v>301.4</v>
      </c>
      <c r="G563" s="12">
        <f t="shared" si="88"/>
        <v>0</v>
      </c>
      <c r="H563" s="12">
        <f t="shared" si="88"/>
        <v>0</v>
      </c>
    </row>
    <row r="564" spans="1:8" ht="15">
      <c r="A564" s="46" t="s">
        <v>602</v>
      </c>
      <c r="B564" s="44" t="s">
        <v>527</v>
      </c>
      <c r="C564" s="44" t="s">
        <v>525</v>
      </c>
      <c r="D564" s="44" t="s">
        <v>274</v>
      </c>
      <c r="E564" s="44" t="s">
        <v>603</v>
      </c>
      <c r="F564" s="12">
        <f>'Ведомственная структура'!G738</f>
        <v>301.4</v>
      </c>
      <c r="G564" s="12">
        <f>'Ведомственная структура'!H738</f>
        <v>0</v>
      </c>
      <c r="H564" s="12">
        <f>'Ведомственная структура'!I738</f>
        <v>0</v>
      </c>
    </row>
    <row r="565" spans="1:8" ht="15">
      <c r="A565" s="1" t="s">
        <v>519</v>
      </c>
      <c r="B565" s="11" t="s">
        <v>527</v>
      </c>
      <c r="C565" s="11" t="s">
        <v>538</v>
      </c>
      <c r="D565" s="11"/>
      <c r="E565" s="11"/>
      <c r="F565" s="12">
        <f>SUM(F566+F577+F612)</f>
        <v>519441.4</v>
      </c>
      <c r="G565" s="12">
        <f>SUM(G566+G577+G612)</f>
        <v>470369.1</v>
      </c>
      <c r="H565" s="12">
        <f>SUM(H566+H577+H612)</f>
        <v>483972.5</v>
      </c>
    </row>
    <row r="566" spans="1:8" ht="15">
      <c r="A566" s="1" t="s">
        <v>577</v>
      </c>
      <c r="B566" s="11" t="s">
        <v>527</v>
      </c>
      <c r="C566" s="11" t="s">
        <v>538</v>
      </c>
      <c r="D566" s="11" t="s">
        <v>694</v>
      </c>
      <c r="E566" s="11"/>
      <c r="F566" s="12">
        <f>SUM(F567)</f>
        <v>25104.300000000003</v>
      </c>
      <c r="G566" s="12">
        <f>SUM(G567)</f>
        <v>5050</v>
      </c>
      <c r="H566" s="12">
        <f>SUM(H567)</f>
        <v>4687</v>
      </c>
    </row>
    <row r="567" spans="1:8" ht="15">
      <c r="A567" s="1" t="s">
        <v>60</v>
      </c>
      <c r="B567" s="11" t="s">
        <v>527</v>
      </c>
      <c r="C567" s="11" t="s">
        <v>538</v>
      </c>
      <c r="D567" s="11" t="s">
        <v>61</v>
      </c>
      <c r="E567" s="11"/>
      <c r="F567" s="12">
        <f>SUM(F568+F571+F574)</f>
        <v>25104.300000000003</v>
      </c>
      <c r="G567" s="12">
        <f>SUM(G568+G571)</f>
        <v>5050</v>
      </c>
      <c r="H567" s="12">
        <f>SUM(H568+H571)</f>
        <v>4687</v>
      </c>
    </row>
    <row r="568" spans="1:8" ht="30">
      <c r="A568" s="1" t="s">
        <v>433</v>
      </c>
      <c r="B568" s="11" t="s">
        <v>527</v>
      </c>
      <c r="C568" s="11" t="s">
        <v>538</v>
      </c>
      <c r="D568" s="11" t="s">
        <v>434</v>
      </c>
      <c r="E568" s="11"/>
      <c r="F568" s="12">
        <f aca="true" t="shared" si="89" ref="F568:H569">SUM(F569)</f>
        <v>15937.2</v>
      </c>
      <c r="G568" s="12">
        <f t="shared" si="89"/>
        <v>3050</v>
      </c>
      <c r="H568" s="12">
        <f t="shared" si="89"/>
        <v>3000</v>
      </c>
    </row>
    <row r="569" spans="1:8" ht="30">
      <c r="A569" s="1" t="s">
        <v>587</v>
      </c>
      <c r="B569" s="11" t="s">
        <v>527</v>
      </c>
      <c r="C569" s="11" t="s">
        <v>538</v>
      </c>
      <c r="D569" s="11" t="s">
        <v>434</v>
      </c>
      <c r="E569" s="11" t="s">
        <v>601</v>
      </c>
      <c r="F569" s="12">
        <f t="shared" si="89"/>
        <v>15937.2</v>
      </c>
      <c r="G569" s="12">
        <f t="shared" si="89"/>
        <v>3050</v>
      </c>
      <c r="H569" s="12">
        <f t="shared" si="89"/>
        <v>3000</v>
      </c>
    </row>
    <row r="570" spans="1:8" ht="15">
      <c r="A570" s="1" t="s">
        <v>602</v>
      </c>
      <c r="B570" s="11" t="s">
        <v>527</v>
      </c>
      <c r="C570" s="11" t="s">
        <v>538</v>
      </c>
      <c r="D570" s="11" t="s">
        <v>434</v>
      </c>
      <c r="E570" s="11" t="s">
        <v>603</v>
      </c>
      <c r="F570" s="12">
        <f>'Ведомственная структура'!G744</f>
        <v>15937.2</v>
      </c>
      <c r="G570" s="12">
        <f>'Ведомственная структура'!H744</f>
        <v>3050</v>
      </c>
      <c r="H570" s="12">
        <f>'Ведомственная структура'!I744</f>
        <v>3000</v>
      </c>
    </row>
    <row r="571" spans="1:8" ht="15">
      <c r="A571" s="1" t="s">
        <v>682</v>
      </c>
      <c r="B571" s="11" t="s">
        <v>527</v>
      </c>
      <c r="C571" s="11" t="s">
        <v>538</v>
      </c>
      <c r="D571" s="11" t="s">
        <v>62</v>
      </c>
      <c r="E571" s="11"/>
      <c r="F571" s="12">
        <f aca="true" t="shared" si="90" ref="F571:H572">SUM(F572)</f>
        <v>1636.5</v>
      </c>
      <c r="G571" s="12">
        <f t="shared" si="90"/>
        <v>2000</v>
      </c>
      <c r="H571" s="12">
        <f t="shared" si="90"/>
        <v>1687</v>
      </c>
    </row>
    <row r="572" spans="1:8" ht="30">
      <c r="A572" s="1" t="s">
        <v>587</v>
      </c>
      <c r="B572" s="11" t="s">
        <v>527</v>
      </c>
      <c r="C572" s="11" t="s">
        <v>538</v>
      </c>
      <c r="D572" s="11" t="s">
        <v>62</v>
      </c>
      <c r="E572" s="11" t="s">
        <v>601</v>
      </c>
      <c r="F572" s="12">
        <f t="shared" si="90"/>
        <v>1636.5</v>
      </c>
      <c r="G572" s="12">
        <f t="shared" si="90"/>
        <v>2000</v>
      </c>
      <c r="H572" s="12">
        <f t="shared" si="90"/>
        <v>1687</v>
      </c>
    </row>
    <row r="573" spans="1:8" ht="15">
      <c r="A573" s="1" t="s">
        <v>602</v>
      </c>
      <c r="B573" s="11" t="s">
        <v>527</v>
      </c>
      <c r="C573" s="11" t="s">
        <v>538</v>
      </c>
      <c r="D573" s="11" t="s">
        <v>62</v>
      </c>
      <c r="E573" s="11" t="s">
        <v>603</v>
      </c>
      <c r="F573" s="12">
        <f>'Ведомственная структура'!G747</f>
        <v>1636.5</v>
      </c>
      <c r="G573" s="12">
        <f>'Ведомственная структура'!H747</f>
        <v>2000</v>
      </c>
      <c r="H573" s="12">
        <f>'Ведомственная структура'!I747</f>
        <v>1687</v>
      </c>
    </row>
    <row r="574" spans="1:8" ht="30">
      <c r="A574" s="46" t="s">
        <v>340</v>
      </c>
      <c r="B574" s="44" t="s">
        <v>527</v>
      </c>
      <c r="C574" s="44" t="s">
        <v>538</v>
      </c>
      <c r="D574" s="43" t="s">
        <v>364</v>
      </c>
      <c r="E574" s="43"/>
      <c r="F574" s="12">
        <f>F575</f>
        <v>7530.6</v>
      </c>
      <c r="G574" s="12"/>
      <c r="H574" s="12"/>
    </row>
    <row r="575" spans="1:8" ht="30">
      <c r="A575" s="76" t="s">
        <v>587</v>
      </c>
      <c r="B575" s="44" t="s">
        <v>527</v>
      </c>
      <c r="C575" s="44" t="s">
        <v>538</v>
      </c>
      <c r="D575" s="43" t="s">
        <v>364</v>
      </c>
      <c r="E575" s="43" t="s">
        <v>601</v>
      </c>
      <c r="F575" s="12">
        <f>F576</f>
        <v>7530.6</v>
      </c>
      <c r="G575" s="12"/>
      <c r="H575" s="12"/>
    </row>
    <row r="576" spans="1:8" ht="15">
      <c r="A576" s="46" t="s">
        <v>602</v>
      </c>
      <c r="B576" s="44" t="s">
        <v>527</v>
      </c>
      <c r="C576" s="44" t="s">
        <v>538</v>
      </c>
      <c r="D576" s="43" t="s">
        <v>364</v>
      </c>
      <c r="E576" s="43" t="s">
        <v>603</v>
      </c>
      <c r="F576" s="12">
        <f>'Ведомственная структура'!G750</f>
        <v>7530.6</v>
      </c>
      <c r="G576" s="12"/>
      <c r="H576" s="12"/>
    </row>
    <row r="577" spans="1:8" ht="30">
      <c r="A577" s="1" t="s">
        <v>241</v>
      </c>
      <c r="B577" s="11" t="s">
        <v>527</v>
      </c>
      <c r="C577" s="11" t="s">
        <v>538</v>
      </c>
      <c r="D577" s="11" t="s">
        <v>15</v>
      </c>
      <c r="E577" s="11"/>
      <c r="F577" s="12">
        <f>F578</f>
        <v>493959.30000000005</v>
      </c>
      <c r="G577" s="12">
        <f>G578</f>
        <v>464948.1</v>
      </c>
      <c r="H577" s="12">
        <f>H578</f>
        <v>478907.5</v>
      </c>
    </row>
    <row r="578" spans="1:8" ht="15">
      <c r="A578" s="1" t="s">
        <v>665</v>
      </c>
      <c r="B578" s="11" t="s">
        <v>527</v>
      </c>
      <c r="C578" s="11" t="s">
        <v>538</v>
      </c>
      <c r="D578" s="11" t="s">
        <v>19</v>
      </c>
      <c r="E578" s="11"/>
      <c r="F578" s="12">
        <f>SUM(F579+F589+F599)</f>
        <v>493959.30000000005</v>
      </c>
      <c r="G578" s="12">
        <f>SUM(G579+G589+G599)</f>
        <v>464948.1</v>
      </c>
      <c r="H578" s="12">
        <f>SUM(H579+H589+H599)</f>
        <v>478907.5</v>
      </c>
    </row>
    <row r="579" spans="1:8" ht="30">
      <c r="A579" s="1" t="s">
        <v>72</v>
      </c>
      <c r="B579" s="11" t="s">
        <v>527</v>
      </c>
      <c r="C579" s="11" t="s">
        <v>538</v>
      </c>
      <c r="D579" s="11" t="s">
        <v>78</v>
      </c>
      <c r="E579" s="11"/>
      <c r="F579" s="12">
        <f>SUM(F580+F586+F583)</f>
        <v>470956.10000000003</v>
      </c>
      <c r="G579" s="12">
        <f>SUM(G580+G586+G583)</f>
        <v>451529.19999999995</v>
      </c>
      <c r="H579" s="12">
        <f>SUM(H580+H586+H583)</f>
        <v>465263.6</v>
      </c>
    </row>
    <row r="580" spans="1:8" ht="30">
      <c r="A580" s="1" t="s">
        <v>36</v>
      </c>
      <c r="B580" s="11" t="s">
        <v>527</v>
      </c>
      <c r="C580" s="11" t="s">
        <v>538</v>
      </c>
      <c r="D580" s="11" t="s">
        <v>20</v>
      </c>
      <c r="E580" s="11"/>
      <c r="F580" s="12">
        <f aca="true" t="shared" si="91" ref="F580:H581">SUM(F581)</f>
        <v>28447.2</v>
      </c>
      <c r="G580" s="12">
        <f t="shared" si="91"/>
        <v>56721.1</v>
      </c>
      <c r="H580" s="12">
        <f t="shared" si="91"/>
        <v>58425.6</v>
      </c>
    </row>
    <row r="581" spans="1:8" ht="30">
      <c r="A581" s="1" t="s">
        <v>587</v>
      </c>
      <c r="B581" s="11" t="s">
        <v>527</v>
      </c>
      <c r="C581" s="11" t="s">
        <v>538</v>
      </c>
      <c r="D581" s="11" t="s">
        <v>20</v>
      </c>
      <c r="E581" s="11" t="s">
        <v>601</v>
      </c>
      <c r="F581" s="12">
        <f t="shared" si="91"/>
        <v>28447.2</v>
      </c>
      <c r="G581" s="12">
        <f t="shared" si="91"/>
        <v>56721.1</v>
      </c>
      <c r="H581" s="12">
        <f t="shared" si="91"/>
        <v>58425.6</v>
      </c>
    </row>
    <row r="582" spans="1:8" ht="15">
      <c r="A582" s="1" t="s">
        <v>602</v>
      </c>
      <c r="B582" s="11" t="s">
        <v>527</v>
      </c>
      <c r="C582" s="11" t="s">
        <v>538</v>
      </c>
      <c r="D582" s="11" t="s">
        <v>20</v>
      </c>
      <c r="E582" s="11" t="s">
        <v>603</v>
      </c>
      <c r="F582" s="12">
        <f>'Ведомственная структура'!G756</f>
        <v>28447.2</v>
      </c>
      <c r="G582" s="12">
        <f>'Ведомственная структура'!H756</f>
        <v>56721.1</v>
      </c>
      <c r="H582" s="12">
        <f>'Ведомственная структура'!I756</f>
        <v>58425.6</v>
      </c>
    </row>
    <row r="583" spans="1:8" ht="30">
      <c r="A583" s="46" t="s">
        <v>340</v>
      </c>
      <c r="B583" s="44" t="s">
        <v>527</v>
      </c>
      <c r="C583" s="44" t="s">
        <v>538</v>
      </c>
      <c r="D583" s="43" t="s">
        <v>342</v>
      </c>
      <c r="E583" s="44"/>
      <c r="F583" s="12">
        <f aca="true" t="shared" si="92" ref="F583:H584">F584</f>
        <v>29662.4</v>
      </c>
      <c r="G583" s="12">
        <f t="shared" si="92"/>
        <v>0</v>
      </c>
      <c r="H583" s="12">
        <f t="shared" si="92"/>
        <v>0</v>
      </c>
    </row>
    <row r="584" spans="1:8" ht="30">
      <c r="A584" s="76" t="s">
        <v>587</v>
      </c>
      <c r="B584" s="44" t="s">
        <v>527</v>
      </c>
      <c r="C584" s="44" t="s">
        <v>538</v>
      </c>
      <c r="D584" s="43" t="s">
        <v>342</v>
      </c>
      <c r="E584" s="44" t="s">
        <v>601</v>
      </c>
      <c r="F584" s="12">
        <f t="shared" si="92"/>
        <v>29662.4</v>
      </c>
      <c r="G584" s="12">
        <f t="shared" si="92"/>
        <v>0</v>
      </c>
      <c r="H584" s="12">
        <f t="shared" si="92"/>
        <v>0</v>
      </c>
    </row>
    <row r="585" spans="1:8" ht="15">
      <c r="A585" s="46" t="s">
        <v>602</v>
      </c>
      <c r="B585" s="44" t="s">
        <v>527</v>
      </c>
      <c r="C585" s="44" t="s">
        <v>538</v>
      </c>
      <c r="D585" s="43" t="s">
        <v>342</v>
      </c>
      <c r="E585" s="44" t="s">
        <v>603</v>
      </c>
      <c r="F585" s="12">
        <f>'Ведомственная структура'!G759</f>
        <v>29662.4</v>
      </c>
      <c r="G585" s="12"/>
      <c r="H585" s="12"/>
    </row>
    <row r="586" spans="1:8" ht="30">
      <c r="A586" s="1" t="s">
        <v>397</v>
      </c>
      <c r="B586" s="11" t="s">
        <v>527</v>
      </c>
      <c r="C586" s="11" t="s">
        <v>538</v>
      </c>
      <c r="D586" s="11" t="s">
        <v>25</v>
      </c>
      <c r="E586" s="11"/>
      <c r="F586" s="12">
        <f aca="true" t="shared" si="93" ref="F586:H587">SUM(F587)</f>
        <v>412846.5</v>
      </c>
      <c r="G586" s="12">
        <f t="shared" si="93"/>
        <v>394808.1</v>
      </c>
      <c r="H586" s="12">
        <f t="shared" si="93"/>
        <v>406838</v>
      </c>
    </row>
    <row r="587" spans="1:8" ht="30">
      <c r="A587" s="1" t="s">
        <v>587</v>
      </c>
      <c r="B587" s="11" t="s">
        <v>527</v>
      </c>
      <c r="C587" s="11" t="s">
        <v>538</v>
      </c>
      <c r="D587" s="11" t="s">
        <v>25</v>
      </c>
      <c r="E587" s="11" t="s">
        <v>601</v>
      </c>
      <c r="F587" s="12">
        <f t="shared" si="93"/>
        <v>412846.5</v>
      </c>
      <c r="G587" s="12">
        <f t="shared" si="93"/>
        <v>394808.1</v>
      </c>
      <c r="H587" s="12">
        <f t="shared" si="93"/>
        <v>406838</v>
      </c>
    </row>
    <row r="588" spans="1:8" ht="15">
      <c r="A588" s="1" t="s">
        <v>602</v>
      </c>
      <c r="B588" s="11" t="s">
        <v>527</v>
      </c>
      <c r="C588" s="11" t="s">
        <v>538</v>
      </c>
      <c r="D588" s="11" t="s">
        <v>25</v>
      </c>
      <c r="E588" s="11" t="s">
        <v>603</v>
      </c>
      <c r="F588" s="12">
        <f>'Ведомственная структура'!G762</f>
        <v>412846.5</v>
      </c>
      <c r="G588" s="12">
        <f>'Ведомственная структура'!H762</f>
        <v>394808.1</v>
      </c>
      <c r="H588" s="12">
        <f>'Ведомственная структура'!I762</f>
        <v>406838</v>
      </c>
    </row>
    <row r="589" spans="1:8" ht="30">
      <c r="A589" s="1" t="s">
        <v>402</v>
      </c>
      <c r="B589" s="11" t="s">
        <v>527</v>
      </c>
      <c r="C589" s="11" t="s">
        <v>538</v>
      </c>
      <c r="D589" s="11" t="s">
        <v>23</v>
      </c>
      <c r="E589" s="11"/>
      <c r="F589" s="12">
        <f>SUM(F590+F596)+F593</f>
        <v>12835.7</v>
      </c>
      <c r="G589" s="12">
        <f>SUM(G590+G596)+G593</f>
        <v>12418.900000000001</v>
      </c>
      <c r="H589" s="12">
        <f>SUM(H590+H596)+H593</f>
        <v>12643.900000000001</v>
      </c>
    </row>
    <row r="590" spans="1:8" ht="15">
      <c r="A590" s="1" t="s">
        <v>76</v>
      </c>
      <c r="B590" s="11" t="s">
        <v>527</v>
      </c>
      <c r="C590" s="11" t="s">
        <v>538</v>
      </c>
      <c r="D590" s="11" t="s">
        <v>30</v>
      </c>
      <c r="E590" s="11"/>
      <c r="F590" s="12">
        <f aca="true" t="shared" si="94" ref="F590:H591">SUM(F591)</f>
        <v>3416.8</v>
      </c>
      <c r="G590" s="12">
        <f t="shared" si="94"/>
        <v>3000</v>
      </c>
      <c r="H590" s="12">
        <f t="shared" si="94"/>
        <v>3000</v>
      </c>
    </row>
    <row r="591" spans="1:8" ht="30">
      <c r="A591" s="1" t="s">
        <v>587</v>
      </c>
      <c r="B591" s="11" t="s">
        <v>527</v>
      </c>
      <c r="C591" s="11" t="s">
        <v>538</v>
      </c>
      <c r="D591" s="11" t="s">
        <v>30</v>
      </c>
      <c r="E591" s="11" t="s">
        <v>601</v>
      </c>
      <c r="F591" s="12">
        <f t="shared" si="94"/>
        <v>3416.8</v>
      </c>
      <c r="G591" s="12">
        <f t="shared" si="94"/>
        <v>3000</v>
      </c>
      <c r="H591" s="12">
        <f t="shared" si="94"/>
        <v>3000</v>
      </c>
    </row>
    <row r="592" spans="1:8" ht="15">
      <c r="A592" s="1" t="s">
        <v>602</v>
      </c>
      <c r="B592" s="11" t="s">
        <v>527</v>
      </c>
      <c r="C592" s="11" t="s">
        <v>538</v>
      </c>
      <c r="D592" s="11" t="s">
        <v>30</v>
      </c>
      <c r="E592" s="11" t="s">
        <v>603</v>
      </c>
      <c r="F592" s="12">
        <f>'Ведомственная структура'!G772</f>
        <v>3416.8</v>
      </c>
      <c r="G592" s="12">
        <f>'Ведомственная структура'!H772</f>
        <v>3000</v>
      </c>
      <c r="H592" s="12">
        <f>'Ведомственная структура'!I772</f>
        <v>3000</v>
      </c>
    </row>
    <row r="593" spans="1:8" s="10" customFormat="1" ht="45">
      <c r="A593" s="1" t="s">
        <v>375</v>
      </c>
      <c r="B593" s="11" t="s">
        <v>527</v>
      </c>
      <c r="C593" s="11" t="s">
        <v>538</v>
      </c>
      <c r="D593" s="11" t="s">
        <v>381</v>
      </c>
      <c r="E593" s="11"/>
      <c r="F593" s="12">
        <f aca="true" t="shared" si="95" ref="F593:H594">F594</f>
        <v>1142.2</v>
      </c>
      <c r="G593" s="12">
        <f t="shared" si="95"/>
        <v>1142.2</v>
      </c>
      <c r="H593" s="12">
        <f t="shared" si="95"/>
        <v>1142.2</v>
      </c>
    </row>
    <row r="594" spans="1:8" s="10" customFormat="1" ht="30">
      <c r="A594" s="1" t="s">
        <v>587</v>
      </c>
      <c r="B594" s="11" t="s">
        <v>527</v>
      </c>
      <c r="C594" s="11" t="s">
        <v>538</v>
      </c>
      <c r="D594" s="11" t="s">
        <v>381</v>
      </c>
      <c r="E594" s="11" t="s">
        <v>601</v>
      </c>
      <c r="F594" s="12">
        <f t="shared" si="95"/>
        <v>1142.2</v>
      </c>
      <c r="G594" s="12">
        <f t="shared" si="95"/>
        <v>1142.2</v>
      </c>
      <c r="H594" s="12">
        <f t="shared" si="95"/>
        <v>1142.2</v>
      </c>
    </row>
    <row r="595" spans="1:8" s="10" customFormat="1" ht="15">
      <c r="A595" s="1" t="s">
        <v>602</v>
      </c>
      <c r="B595" s="11" t="s">
        <v>527</v>
      </c>
      <c r="C595" s="11" t="s">
        <v>538</v>
      </c>
      <c r="D595" s="11" t="s">
        <v>381</v>
      </c>
      <c r="E595" s="11" t="s">
        <v>603</v>
      </c>
      <c r="F595" s="12">
        <f>'Ведомственная структура'!G765</f>
        <v>1142.2</v>
      </c>
      <c r="G595" s="12">
        <f>'Ведомственная структура'!H765</f>
        <v>1142.2</v>
      </c>
      <c r="H595" s="12">
        <f>'Ведомственная структура'!I765</f>
        <v>1142.2</v>
      </c>
    </row>
    <row r="596" spans="1:8" ht="45">
      <c r="A596" s="1" t="s">
        <v>597</v>
      </c>
      <c r="B596" s="11" t="s">
        <v>527</v>
      </c>
      <c r="C596" s="11" t="s">
        <v>538</v>
      </c>
      <c r="D596" s="11" t="s">
        <v>404</v>
      </c>
      <c r="E596" s="11"/>
      <c r="F596" s="12">
        <f aca="true" t="shared" si="96" ref="F596:H597">SUM(F597)</f>
        <v>8276.7</v>
      </c>
      <c r="G596" s="12">
        <f t="shared" si="96"/>
        <v>8276.7</v>
      </c>
      <c r="H596" s="12">
        <f t="shared" si="96"/>
        <v>8501.7</v>
      </c>
    </row>
    <row r="597" spans="1:8" ht="30">
      <c r="A597" s="1" t="s">
        <v>587</v>
      </c>
      <c r="B597" s="11" t="s">
        <v>527</v>
      </c>
      <c r="C597" s="11" t="s">
        <v>538</v>
      </c>
      <c r="D597" s="11" t="s">
        <v>404</v>
      </c>
      <c r="E597" s="11" t="s">
        <v>601</v>
      </c>
      <c r="F597" s="12">
        <f t="shared" si="96"/>
        <v>8276.7</v>
      </c>
      <c r="G597" s="12">
        <f t="shared" si="96"/>
        <v>8276.7</v>
      </c>
      <c r="H597" s="12">
        <f t="shared" si="96"/>
        <v>8501.7</v>
      </c>
    </row>
    <row r="598" spans="1:8" ht="15">
      <c r="A598" s="1" t="s">
        <v>602</v>
      </c>
      <c r="B598" s="11" t="s">
        <v>527</v>
      </c>
      <c r="C598" s="11" t="s">
        <v>538</v>
      </c>
      <c r="D598" s="11" t="s">
        <v>404</v>
      </c>
      <c r="E598" s="11" t="s">
        <v>603</v>
      </c>
      <c r="F598" s="12">
        <f>'Ведомственная структура'!G768</f>
        <v>8276.7</v>
      </c>
      <c r="G598" s="12">
        <f>'Ведомственная структура'!H768</f>
        <v>8276.7</v>
      </c>
      <c r="H598" s="12">
        <f>'Ведомственная структура'!I768</f>
        <v>8501.7</v>
      </c>
    </row>
    <row r="599" spans="1:8" ht="15">
      <c r="A599" s="1" t="s">
        <v>403</v>
      </c>
      <c r="B599" s="11" t="s">
        <v>527</v>
      </c>
      <c r="C599" s="11" t="s">
        <v>538</v>
      </c>
      <c r="D599" s="11" t="s">
        <v>24</v>
      </c>
      <c r="E599" s="11"/>
      <c r="F599" s="12">
        <f>SUM(F606+F609+F600+F603)</f>
        <v>10167.5</v>
      </c>
      <c r="G599" s="12">
        <f>SUM(G606+G609+G600+G603)</f>
        <v>1000</v>
      </c>
      <c r="H599" s="12">
        <f>SUM(H606+H609+H600+H603)</f>
        <v>1000</v>
      </c>
    </row>
    <row r="600" spans="1:8" ht="30">
      <c r="A600" s="46" t="s">
        <v>309</v>
      </c>
      <c r="B600" s="44" t="s">
        <v>527</v>
      </c>
      <c r="C600" s="44" t="s">
        <v>538</v>
      </c>
      <c r="D600" s="43" t="s">
        <v>310</v>
      </c>
      <c r="E600" s="44"/>
      <c r="F600" s="12">
        <f aca="true" t="shared" si="97" ref="F600:H601">F601</f>
        <v>2675.4</v>
      </c>
      <c r="G600" s="12">
        <f t="shared" si="97"/>
        <v>0</v>
      </c>
      <c r="H600" s="12">
        <f t="shared" si="97"/>
        <v>0</v>
      </c>
    </row>
    <row r="601" spans="1:8" ht="30">
      <c r="A601" s="76" t="s">
        <v>587</v>
      </c>
      <c r="B601" s="44" t="s">
        <v>527</v>
      </c>
      <c r="C601" s="44" t="s">
        <v>538</v>
      </c>
      <c r="D601" s="43" t="s">
        <v>310</v>
      </c>
      <c r="E601" s="44" t="s">
        <v>601</v>
      </c>
      <c r="F601" s="12">
        <f t="shared" si="97"/>
        <v>2675.4</v>
      </c>
      <c r="G601" s="12">
        <f t="shared" si="97"/>
        <v>0</v>
      </c>
      <c r="H601" s="12">
        <f t="shared" si="97"/>
        <v>0</v>
      </c>
    </row>
    <row r="602" spans="1:8" ht="15">
      <c r="A602" s="46" t="s">
        <v>602</v>
      </c>
      <c r="B602" s="44" t="s">
        <v>527</v>
      </c>
      <c r="C602" s="44" t="s">
        <v>538</v>
      </c>
      <c r="D602" s="43" t="s">
        <v>310</v>
      </c>
      <c r="E602" s="44" t="s">
        <v>603</v>
      </c>
      <c r="F602" s="12">
        <f>'Ведомственная структура'!G776</f>
        <v>2675.4</v>
      </c>
      <c r="G602" s="12">
        <f>'Ведомственная структура'!H776</f>
        <v>0</v>
      </c>
      <c r="H602" s="12">
        <f>'Ведомственная структура'!I776</f>
        <v>0</v>
      </c>
    </row>
    <row r="603" spans="1:8" ht="30">
      <c r="A603" s="76" t="s">
        <v>328</v>
      </c>
      <c r="B603" s="44" t="s">
        <v>527</v>
      </c>
      <c r="C603" s="44" t="s">
        <v>538</v>
      </c>
      <c r="D603" s="43" t="s">
        <v>329</v>
      </c>
      <c r="E603" s="44"/>
      <c r="F603" s="12">
        <f aca="true" t="shared" si="98" ref="F603:H604">F604</f>
        <v>235</v>
      </c>
      <c r="G603" s="12">
        <f t="shared" si="98"/>
        <v>0</v>
      </c>
      <c r="H603" s="12">
        <f t="shared" si="98"/>
        <v>0</v>
      </c>
    </row>
    <row r="604" spans="1:8" ht="30">
      <c r="A604" s="76" t="s">
        <v>587</v>
      </c>
      <c r="B604" s="44" t="s">
        <v>527</v>
      </c>
      <c r="C604" s="44" t="s">
        <v>538</v>
      </c>
      <c r="D604" s="43" t="s">
        <v>329</v>
      </c>
      <c r="E604" s="44" t="s">
        <v>601</v>
      </c>
      <c r="F604" s="12">
        <f t="shared" si="98"/>
        <v>235</v>
      </c>
      <c r="G604" s="12">
        <f t="shared" si="98"/>
        <v>0</v>
      </c>
      <c r="H604" s="12">
        <f t="shared" si="98"/>
        <v>0</v>
      </c>
    </row>
    <row r="605" spans="1:8" ht="15">
      <c r="A605" s="46" t="s">
        <v>602</v>
      </c>
      <c r="B605" s="44" t="s">
        <v>527</v>
      </c>
      <c r="C605" s="44" t="s">
        <v>538</v>
      </c>
      <c r="D605" s="43" t="s">
        <v>329</v>
      </c>
      <c r="E605" s="44" t="s">
        <v>603</v>
      </c>
      <c r="F605" s="12">
        <f>'Ведомственная структура'!G779</f>
        <v>235</v>
      </c>
      <c r="G605" s="12">
        <f>'Ведомственная структура'!H779</f>
        <v>0</v>
      </c>
      <c r="H605" s="12">
        <f>'Ведомственная структура'!I779</f>
        <v>0</v>
      </c>
    </row>
    <row r="606" spans="1:8" ht="15">
      <c r="A606" s="1" t="s">
        <v>76</v>
      </c>
      <c r="B606" s="11" t="s">
        <v>527</v>
      </c>
      <c r="C606" s="11" t="s">
        <v>538</v>
      </c>
      <c r="D606" s="11" t="s">
        <v>31</v>
      </c>
      <c r="E606" s="11"/>
      <c r="F606" s="12">
        <f aca="true" t="shared" si="99" ref="F606:H607">SUM(F607)</f>
        <v>6157.1</v>
      </c>
      <c r="G606" s="12">
        <f t="shared" si="99"/>
        <v>1000</v>
      </c>
      <c r="H606" s="12">
        <f t="shared" si="99"/>
        <v>1000</v>
      </c>
    </row>
    <row r="607" spans="1:8" ht="30">
      <c r="A607" s="1" t="s">
        <v>587</v>
      </c>
      <c r="B607" s="11" t="s">
        <v>527</v>
      </c>
      <c r="C607" s="11" t="s">
        <v>538</v>
      </c>
      <c r="D607" s="11" t="s">
        <v>31</v>
      </c>
      <c r="E607" s="11" t="s">
        <v>601</v>
      </c>
      <c r="F607" s="12">
        <f t="shared" si="99"/>
        <v>6157.1</v>
      </c>
      <c r="G607" s="12">
        <f t="shared" si="99"/>
        <v>1000</v>
      </c>
      <c r="H607" s="12">
        <f t="shared" si="99"/>
        <v>1000</v>
      </c>
    </row>
    <row r="608" spans="1:8" ht="15">
      <c r="A608" s="1" t="s">
        <v>602</v>
      </c>
      <c r="B608" s="11" t="s">
        <v>527</v>
      </c>
      <c r="C608" s="11" t="s">
        <v>538</v>
      </c>
      <c r="D608" s="11" t="s">
        <v>31</v>
      </c>
      <c r="E608" s="11" t="s">
        <v>603</v>
      </c>
      <c r="F608" s="12">
        <f>'Ведомственная структура'!G782</f>
        <v>6157.1</v>
      </c>
      <c r="G608" s="12">
        <f>'Ведомственная структура'!H782</f>
        <v>1000</v>
      </c>
      <c r="H608" s="12">
        <f>'Ведомственная структура'!I782</f>
        <v>1000</v>
      </c>
    </row>
    <row r="609" spans="1:8" ht="30">
      <c r="A609" s="46" t="s">
        <v>287</v>
      </c>
      <c r="B609" s="44" t="s">
        <v>527</v>
      </c>
      <c r="C609" s="44" t="s">
        <v>538</v>
      </c>
      <c r="D609" s="43" t="s">
        <v>286</v>
      </c>
      <c r="E609" s="44"/>
      <c r="F609" s="12">
        <f aca="true" t="shared" si="100" ref="F609:H610">F610</f>
        <v>1100</v>
      </c>
      <c r="G609" s="12">
        <f t="shared" si="100"/>
        <v>0</v>
      </c>
      <c r="H609" s="12">
        <f t="shared" si="100"/>
        <v>0</v>
      </c>
    </row>
    <row r="610" spans="1:8" ht="30">
      <c r="A610" s="76" t="s">
        <v>587</v>
      </c>
      <c r="B610" s="44" t="s">
        <v>527</v>
      </c>
      <c r="C610" s="44" t="s">
        <v>538</v>
      </c>
      <c r="D610" s="43" t="s">
        <v>286</v>
      </c>
      <c r="E610" s="44" t="s">
        <v>601</v>
      </c>
      <c r="F610" s="12">
        <f t="shared" si="100"/>
        <v>1100</v>
      </c>
      <c r="G610" s="12">
        <f t="shared" si="100"/>
        <v>0</v>
      </c>
      <c r="H610" s="12">
        <f t="shared" si="100"/>
        <v>0</v>
      </c>
    </row>
    <row r="611" spans="1:8" ht="15">
      <c r="A611" s="46" t="s">
        <v>602</v>
      </c>
      <c r="B611" s="44" t="s">
        <v>527</v>
      </c>
      <c r="C611" s="44" t="s">
        <v>538</v>
      </c>
      <c r="D611" s="43" t="s">
        <v>286</v>
      </c>
      <c r="E611" s="44" t="s">
        <v>603</v>
      </c>
      <c r="F611" s="12">
        <f>'Ведомственная структура'!G785</f>
        <v>1100</v>
      </c>
      <c r="G611" s="12">
        <f>'Ведомственная структура'!H785</f>
        <v>0</v>
      </c>
      <c r="H611" s="12">
        <f>'Ведомственная структура'!I785</f>
        <v>0</v>
      </c>
    </row>
    <row r="612" spans="1:8" ht="45">
      <c r="A612" s="2" t="s">
        <v>179</v>
      </c>
      <c r="B612" s="11" t="s">
        <v>527</v>
      </c>
      <c r="C612" s="11" t="s">
        <v>538</v>
      </c>
      <c r="D612" s="6" t="s">
        <v>29</v>
      </c>
      <c r="E612" s="11"/>
      <c r="F612" s="12">
        <f aca="true" t="shared" si="101" ref="F612:H616">SUM(F613)</f>
        <v>377.8</v>
      </c>
      <c r="G612" s="12">
        <f t="shared" si="101"/>
        <v>371</v>
      </c>
      <c r="H612" s="12">
        <f t="shared" si="101"/>
        <v>378</v>
      </c>
    </row>
    <row r="613" spans="1:8" ht="45">
      <c r="A613" s="2" t="s">
        <v>181</v>
      </c>
      <c r="B613" s="11" t="s">
        <v>527</v>
      </c>
      <c r="C613" s="11" t="s">
        <v>538</v>
      </c>
      <c r="D613" s="6" t="s">
        <v>612</v>
      </c>
      <c r="E613" s="11"/>
      <c r="F613" s="12">
        <f t="shared" si="101"/>
        <v>377.8</v>
      </c>
      <c r="G613" s="12">
        <f t="shared" si="101"/>
        <v>371</v>
      </c>
      <c r="H613" s="12">
        <f t="shared" si="101"/>
        <v>378</v>
      </c>
    </row>
    <row r="614" spans="1:8" ht="30">
      <c r="A614" s="2" t="s">
        <v>460</v>
      </c>
      <c r="B614" s="11" t="s">
        <v>527</v>
      </c>
      <c r="C614" s="11" t="s">
        <v>538</v>
      </c>
      <c r="D614" s="6" t="s">
        <v>613</v>
      </c>
      <c r="E614" s="11"/>
      <c r="F614" s="12">
        <f t="shared" si="101"/>
        <v>377.8</v>
      </c>
      <c r="G614" s="12">
        <f t="shared" si="101"/>
        <v>371</v>
      </c>
      <c r="H614" s="12">
        <f t="shared" si="101"/>
        <v>378</v>
      </c>
    </row>
    <row r="615" spans="1:8" ht="30">
      <c r="A615" s="2" t="s">
        <v>11</v>
      </c>
      <c r="B615" s="11" t="s">
        <v>527</v>
      </c>
      <c r="C615" s="11" t="s">
        <v>538</v>
      </c>
      <c r="D615" s="6" t="s">
        <v>185</v>
      </c>
      <c r="E615" s="11"/>
      <c r="F615" s="12">
        <f t="shared" si="101"/>
        <v>377.8</v>
      </c>
      <c r="G615" s="12">
        <f t="shared" si="101"/>
        <v>371</v>
      </c>
      <c r="H615" s="12">
        <f t="shared" si="101"/>
        <v>378</v>
      </c>
    </row>
    <row r="616" spans="1:8" ht="30">
      <c r="A616" s="1" t="s">
        <v>587</v>
      </c>
      <c r="B616" s="11" t="s">
        <v>527</v>
      </c>
      <c r="C616" s="11" t="s">
        <v>538</v>
      </c>
      <c r="D616" s="6" t="s">
        <v>185</v>
      </c>
      <c r="E616" s="11" t="s">
        <v>601</v>
      </c>
      <c r="F616" s="12">
        <f t="shared" si="101"/>
        <v>377.8</v>
      </c>
      <c r="G616" s="12">
        <f t="shared" si="101"/>
        <v>371</v>
      </c>
      <c r="H616" s="12">
        <f t="shared" si="101"/>
        <v>378</v>
      </c>
    </row>
    <row r="617" spans="1:8" ht="15">
      <c r="A617" s="2" t="s">
        <v>602</v>
      </c>
      <c r="B617" s="11" t="s">
        <v>527</v>
      </c>
      <c r="C617" s="11" t="s">
        <v>538</v>
      </c>
      <c r="D617" s="6" t="s">
        <v>185</v>
      </c>
      <c r="E617" s="11" t="s">
        <v>603</v>
      </c>
      <c r="F617" s="12">
        <f>SUM('Ведомственная структура'!G791)</f>
        <v>377.8</v>
      </c>
      <c r="G617" s="12">
        <f>SUM('Ведомственная структура'!H791)</f>
        <v>371</v>
      </c>
      <c r="H617" s="12">
        <f>SUM('Ведомственная структура'!I791)</f>
        <v>378</v>
      </c>
    </row>
    <row r="618" spans="1:8" ht="15">
      <c r="A618" s="2" t="s">
        <v>465</v>
      </c>
      <c r="B618" s="11" t="s">
        <v>527</v>
      </c>
      <c r="C618" s="11" t="s">
        <v>529</v>
      </c>
      <c r="D618" s="11"/>
      <c r="E618" s="11"/>
      <c r="F618" s="12">
        <f>SUM(F619+F630+F652+F678)</f>
        <v>53962.09999999999</v>
      </c>
      <c r="G618" s="12">
        <f>SUM(G619+G630+G652+G678)</f>
        <v>29713.5</v>
      </c>
      <c r="H618" s="12">
        <f>SUM(H619+H630+H652+H678)</f>
        <v>30500.700000000004</v>
      </c>
    </row>
    <row r="619" spans="1:8" ht="15">
      <c r="A619" s="2" t="s">
        <v>577</v>
      </c>
      <c r="B619" s="11" t="s">
        <v>527</v>
      </c>
      <c r="C619" s="11" t="s">
        <v>529</v>
      </c>
      <c r="D619" s="11" t="s">
        <v>694</v>
      </c>
      <c r="E619" s="11"/>
      <c r="F619" s="12">
        <f>SUM(F620)</f>
        <v>3147.7000000000003</v>
      </c>
      <c r="G619" s="12">
        <f>SUM(G620)</f>
        <v>1270</v>
      </c>
      <c r="H619" s="12">
        <f>SUM(H620)</f>
        <v>1100</v>
      </c>
    </row>
    <row r="620" spans="1:8" ht="15">
      <c r="A620" s="2" t="s">
        <v>60</v>
      </c>
      <c r="B620" s="11" t="s">
        <v>527</v>
      </c>
      <c r="C620" s="11" t="s">
        <v>529</v>
      </c>
      <c r="D620" s="11" t="s">
        <v>61</v>
      </c>
      <c r="E620" s="11"/>
      <c r="F620" s="12">
        <f>SUM(F621+F624+F627)</f>
        <v>3147.7000000000003</v>
      </c>
      <c r="G620" s="12">
        <f>SUM(G621+G624)</f>
        <v>1270</v>
      </c>
      <c r="H620" s="12">
        <f>SUM(H621+H624)</f>
        <v>1100</v>
      </c>
    </row>
    <row r="621" spans="1:8" ht="30">
      <c r="A621" s="2" t="s">
        <v>433</v>
      </c>
      <c r="B621" s="11" t="s">
        <v>527</v>
      </c>
      <c r="C621" s="11" t="s">
        <v>529</v>
      </c>
      <c r="D621" s="11" t="s">
        <v>434</v>
      </c>
      <c r="E621" s="11"/>
      <c r="F621" s="12">
        <f aca="true" t="shared" si="102" ref="F621:H622">SUM(F622)</f>
        <v>2842.5</v>
      </c>
      <c r="G621" s="12">
        <f t="shared" si="102"/>
        <v>1270</v>
      </c>
      <c r="H621" s="12">
        <f t="shared" si="102"/>
        <v>1100</v>
      </c>
    </row>
    <row r="622" spans="1:8" ht="30">
      <c r="A622" s="2" t="s">
        <v>587</v>
      </c>
      <c r="B622" s="11" t="s">
        <v>527</v>
      </c>
      <c r="C622" s="11" t="s">
        <v>529</v>
      </c>
      <c r="D622" s="11" t="s">
        <v>434</v>
      </c>
      <c r="E622" s="11" t="s">
        <v>601</v>
      </c>
      <c r="F622" s="12">
        <f t="shared" si="102"/>
        <v>2842.5</v>
      </c>
      <c r="G622" s="12">
        <f t="shared" si="102"/>
        <v>1270</v>
      </c>
      <c r="H622" s="12">
        <f t="shared" si="102"/>
        <v>1100</v>
      </c>
    </row>
    <row r="623" spans="1:8" ht="15">
      <c r="A623" s="2" t="s">
        <v>602</v>
      </c>
      <c r="B623" s="11" t="s">
        <v>527</v>
      </c>
      <c r="C623" s="11" t="s">
        <v>529</v>
      </c>
      <c r="D623" s="11" t="s">
        <v>434</v>
      </c>
      <c r="E623" s="11" t="s">
        <v>603</v>
      </c>
      <c r="F623" s="12">
        <f>SUM('Ведомственная структура'!G797+'Ведомственная структура'!G939)</f>
        <v>2842.5</v>
      </c>
      <c r="G623" s="12">
        <f>SUM('Ведомственная структура'!H797+'Ведомственная структура'!H939)</f>
        <v>1270</v>
      </c>
      <c r="H623" s="12">
        <f>SUM('Ведомственная структура'!I797+'Ведомственная структура'!I939)</f>
        <v>1100</v>
      </c>
    </row>
    <row r="624" spans="1:8" ht="15">
      <c r="A624" s="46" t="s">
        <v>682</v>
      </c>
      <c r="B624" s="44" t="s">
        <v>527</v>
      </c>
      <c r="C624" s="44" t="s">
        <v>529</v>
      </c>
      <c r="D624" s="43" t="s">
        <v>62</v>
      </c>
      <c r="E624" s="43"/>
      <c r="F624" s="12">
        <f aca="true" t="shared" si="103" ref="F624:H625">F625</f>
        <v>41.4</v>
      </c>
      <c r="G624" s="12">
        <f t="shared" si="103"/>
        <v>0</v>
      </c>
      <c r="H624" s="12">
        <f t="shared" si="103"/>
        <v>0</v>
      </c>
    </row>
    <row r="625" spans="1:8" ht="30">
      <c r="A625" s="76" t="s">
        <v>587</v>
      </c>
      <c r="B625" s="44" t="s">
        <v>527</v>
      </c>
      <c r="C625" s="44" t="s">
        <v>529</v>
      </c>
      <c r="D625" s="43" t="s">
        <v>62</v>
      </c>
      <c r="E625" s="43" t="s">
        <v>601</v>
      </c>
      <c r="F625" s="12">
        <f t="shared" si="103"/>
        <v>41.4</v>
      </c>
      <c r="G625" s="12">
        <f t="shared" si="103"/>
        <v>0</v>
      </c>
      <c r="H625" s="12">
        <f t="shared" si="103"/>
        <v>0</v>
      </c>
    </row>
    <row r="626" spans="1:8" ht="15">
      <c r="A626" s="46" t="s">
        <v>602</v>
      </c>
      <c r="B626" s="44" t="s">
        <v>527</v>
      </c>
      <c r="C626" s="44" t="s">
        <v>529</v>
      </c>
      <c r="D626" s="43" t="s">
        <v>62</v>
      </c>
      <c r="E626" s="43" t="s">
        <v>603</v>
      </c>
      <c r="F626" s="12">
        <f>'Ведомственная структура'!G800+'Ведомственная структура'!G942</f>
        <v>41.4</v>
      </c>
      <c r="G626" s="12">
        <f>'Ведомственная структура'!H800+'Ведомственная структура'!H942</f>
        <v>0</v>
      </c>
      <c r="H626" s="12">
        <f>'Ведомственная структура'!I800+'Ведомственная структура'!I942</f>
        <v>0</v>
      </c>
    </row>
    <row r="627" spans="1:8" ht="30">
      <c r="A627" s="46" t="s">
        <v>340</v>
      </c>
      <c r="B627" s="44" t="s">
        <v>527</v>
      </c>
      <c r="C627" s="44" t="s">
        <v>529</v>
      </c>
      <c r="D627" s="43" t="s">
        <v>364</v>
      </c>
      <c r="E627" s="43"/>
      <c r="F627" s="12">
        <f>F628</f>
        <v>263.8</v>
      </c>
      <c r="G627" s="12"/>
      <c r="H627" s="12"/>
    </row>
    <row r="628" spans="1:8" ht="30">
      <c r="A628" s="76" t="s">
        <v>587</v>
      </c>
      <c r="B628" s="44" t="s">
        <v>527</v>
      </c>
      <c r="C628" s="44" t="s">
        <v>529</v>
      </c>
      <c r="D628" s="43" t="s">
        <v>364</v>
      </c>
      <c r="E628" s="43" t="s">
        <v>601</v>
      </c>
      <c r="F628" s="12">
        <f>F629</f>
        <v>263.8</v>
      </c>
      <c r="G628" s="12"/>
      <c r="H628" s="12"/>
    </row>
    <row r="629" spans="1:8" ht="15">
      <c r="A629" s="46" t="s">
        <v>602</v>
      </c>
      <c r="B629" s="44" t="s">
        <v>527</v>
      </c>
      <c r="C629" s="44" t="s">
        <v>529</v>
      </c>
      <c r="D629" s="43" t="s">
        <v>364</v>
      </c>
      <c r="E629" s="43" t="s">
        <v>603</v>
      </c>
      <c r="F629" s="12">
        <f>'Ведомственная структура'!G803</f>
        <v>263.8</v>
      </c>
      <c r="G629" s="12"/>
      <c r="H629" s="12"/>
    </row>
    <row r="630" spans="1:8" ht="30">
      <c r="A630" s="2" t="s">
        <v>241</v>
      </c>
      <c r="B630" s="11" t="s">
        <v>527</v>
      </c>
      <c r="C630" s="11" t="s">
        <v>529</v>
      </c>
      <c r="D630" s="11" t="s">
        <v>15</v>
      </c>
      <c r="E630" s="11"/>
      <c r="F630" s="12">
        <f>SUM(F631)</f>
        <v>15916.199999999999</v>
      </c>
      <c r="G630" s="12">
        <f>SUM(G631)</f>
        <v>9505.3</v>
      </c>
      <c r="H630" s="12">
        <f>SUM(H631)</f>
        <v>9597.6</v>
      </c>
    </row>
    <row r="631" spans="1:8" ht="15">
      <c r="A631" s="2" t="s">
        <v>665</v>
      </c>
      <c r="B631" s="11" t="s">
        <v>527</v>
      </c>
      <c r="C631" s="11" t="s">
        <v>529</v>
      </c>
      <c r="D631" s="11" t="s">
        <v>19</v>
      </c>
      <c r="E631" s="11"/>
      <c r="F631" s="12">
        <f>SUM(F632+F639)</f>
        <v>15916.199999999999</v>
      </c>
      <c r="G631" s="12">
        <f>SUM(G632+G639)</f>
        <v>9505.3</v>
      </c>
      <c r="H631" s="12">
        <f>SUM(H632+H639)</f>
        <v>9597.6</v>
      </c>
    </row>
    <row r="632" spans="1:8" ht="30">
      <c r="A632" s="2" t="s">
        <v>73</v>
      </c>
      <c r="B632" s="11" t="s">
        <v>527</v>
      </c>
      <c r="C632" s="11" t="s">
        <v>529</v>
      </c>
      <c r="D632" s="11" t="s">
        <v>74</v>
      </c>
      <c r="E632" s="11"/>
      <c r="F632" s="12">
        <f>SUM(F633+F636)</f>
        <v>13029.8</v>
      </c>
      <c r="G632" s="12">
        <f>SUM(G633+G636)</f>
        <v>9505.3</v>
      </c>
      <c r="H632" s="12">
        <f>SUM(H633+H636)</f>
        <v>9597.6</v>
      </c>
    </row>
    <row r="633" spans="1:8" ht="30">
      <c r="A633" s="2" t="s">
        <v>0</v>
      </c>
      <c r="B633" s="11" t="s">
        <v>527</v>
      </c>
      <c r="C633" s="11" t="s">
        <v>529</v>
      </c>
      <c r="D633" s="11" t="s">
        <v>21</v>
      </c>
      <c r="E633" s="11"/>
      <c r="F633" s="12">
        <f aca="true" t="shared" si="104" ref="F633:H634">SUM(F634)</f>
        <v>11426.3</v>
      </c>
      <c r="G633" s="12">
        <f t="shared" si="104"/>
        <v>9505.3</v>
      </c>
      <c r="H633" s="12">
        <f t="shared" si="104"/>
        <v>9597.6</v>
      </c>
    </row>
    <row r="634" spans="1:8" ht="30">
      <c r="A634" s="2" t="s">
        <v>587</v>
      </c>
      <c r="B634" s="11" t="s">
        <v>527</v>
      </c>
      <c r="C634" s="11" t="s">
        <v>529</v>
      </c>
      <c r="D634" s="11" t="s">
        <v>21</v>
      </c>
      <c r="E634" s="11" t="s">
        <v>601</v>
      </c>
      <c r="F634" s="12">
        <f t="shared" si="104"/>
        <v>11426.3</v>
      </c>
      <c r="G634" s="12">
        <f t="shared" si="104"/>
        <v>9505.3</v>
      </c>
      <c r="H634" s="12">
        <f t="shared" si="104"/>
        <v>9597.6</v>
      </c>
    </row>
    <row r="635" spans="1:8" ht="15">
      <c r="A635" s="2" t="s">
        <v>602</v>
      </c>
      <c r="B635" s="11" t="s">
        <v>527</v>
      </c>
      <c r="C635" s="11" t="s">
        <v>529</v>
      </c>
      <c r="D635" s="11" t="s">
        <v>21</v>
      </c>
      <c r="E635" s="11" t="s">
        <v>603</v>
      </c>
      <c r="F635" s="12">
        <f>SUM('Ведомственная структура'!G809)</f>
        <v>11426.3</v>
      </c>
      <c r="G635" s="12">
        <f>SUM('Ведомственная структура'!H809)</f>
        <v>9505.3</v>
      </c>
      <c r="H635" s="12">
        <f>SUM('Ведомственная структура'!I809)</f>
        <v>9597.6</v>
      </c>
    </row>
    <row r="636" spans="1:8" ht="30">
      <c r="A636" s="46" t="s">
        <v>340</v>
      </c>
      <c r="B636" s="44" t="s">
        <v>527</v>
      </c>
      <c r="C636" s="44" t="s">
        <v>529</v>
      </c>
      <c r="D636" s="43" t="s">
        <v>343</v>
      </c>
      <c r="E636" s="44"/>
      <c r="F636" s="12">
        <f aca="true" t="shared" si="105" ref="F636:H637">F637</f>
        <v>1603.5</v>
      </c>
      <c r="G636" s="12">
        <f t="shared" si="105"/>
        <v>0</v>
      </c>
      <c r="H636" s="12">
        <f t="shared" si="105"/>
        <v>0</v>
      </c>
    </row>
    <row r="637" spans="1:8" ht="30">
      <c r="A637" s="76" t="s">
        <v>587</v>
      </c>
      <c r="B637" s="44" t="s">
        <v>527</v>
      </c>
      <c r="C637" s="44" t="s">
        <v>529</v>
      </c>
      <c r="D637" s="43" t="s">
        <v>343</v>
      </c>
      <c r="E637" s="44" t="s">
        <v>601</v>
      </c>
      <c r="F637" s="12">
        <f t="shared" si="105"/>
        <v>1603.5</v>
      </c>
      <c r="G637" s="12">
        <f t="shared" si="105"/>
        <v>0</v>
      </c>
      <c r="H637" s="12">
        <f t="shared" si="105"/>
        <v>0</v>
      </c>
    </row>
    <row r="638" spans="1:8" ht="15">
      <c r="A638" s="46" t="s">
        <v>602</v>
      </c>
      <c r="B638" s="44" t="s">
        <v>527</v>
      </c>
      <c r="C638" s="44" t="s">
        <v>529</v>
      </c>
      <c r="D638" s="43" t="s">
        <v>343</v>
      </c>
      <c r="E638" s="44" t="s">
        <v>603</v>
      </c>
      <c r="F638" s="12">
        <f>'Ведомственная структура'!G812</f>
        <v>1603.5</v>
      </c>
      <c r="G638" s="12"/>
      <c r="H638" s="12"/>
    </row>
    <row r="639" spans="1:8" s="5" customFormat="1" ht="15">
      <c r="A639" s="2" t="s">
        <v>148</v>
      </c>
      <c r="B639" s="11" t="s">
        <v>527</v>
      </c>
      <c r="C639" s="11" t="s">
        <v>529</v>
      </c>
      <c r="D639" s="6" t="s">
        <v>140</v>
      </c>
      <c r="E639" s="11"/>
      <c r="F639" s="12">
        <f>F640+F643+F646+F649</f>
        <v>2886.4</v>
      </c>
      <c r="G639" s="12">
        <f>G640+G643</f>
        <v>0</v>
      </c>
      <c r="H639" s="12">
        <f>H640+H643</f>
        <v>0</v>
      </c>
    </row>
    <row r="640" spans="1:8" s="5" customFormat="1" ht="30">
      <c r="A640" s="2" t="s">
        <v>142</v>
      </c>
      <c r="B640" s="11" t="s">
        <v>527</v>
      </c>
      <c r="C640" s="11" t="s">
        <v>529</v>
      </c>
      <c r="D640" s="6" t="s">
        <v>141</v>
      </c>
      <c r="E640" s="11"/>
      <c r="F640" s="12">
        <f aca="true" t="shared" si="106" ref="F640:H641">F641</f>
        <v>1624.5</v>
      </c>
      <c r="G640" s="12">
        <f t="shared" si="106"/>
        <v>0</v>
      </c>
      <c r="H640" s="12">
        <f t="shared" si="106"/>
        <v>0</v>
      </c>
    </row>
    <row r="641" spans="1:8" s="5" customFormat="1" ht="30">
      <c r="A641" s="1" t="s">
        <v>587</v>
      </c>
      <c r="B641" s="11" t="s">
        <v>527</v>
      </c>
      <c r="C641" s="11" t="s">
        <v>529</v>
      </c>
      <c r="D641" s="6" t="s">
        <v>141</v>
      </c>
      <c r="E641" s="11" t="s">
        <v>601</v>
      </c>
      <c r="F641" s="12">
        <f t="shared" si="106"/>
        <v>1624.5</v>
      </c>
      <c r="G641" s="12">
        <f t="shared" si="106"/>
        <v>0</v>
      </c>
      <c r="H641" s="12">
        <f t="shared" si="106"/>
        <v>0</v>
      </c>
    </row>
    <row r="642" spans="1:8" s="5" customFormat="1" ht="15">
      <c r="A642" s="2" t="s">
        <v>602</v>
      </c>
      <c r="B642" s="11" t="s">
        <v>527</v>
      </c>
      <c r="C642" s="11" t="s">
        <v>529</v>
      </c>
      <c r="D642" s="6" t="s">
        <v>141</v>
      </c>
      <c r="E642" s="11" t="s">
        <v>603</v>
      </c>
      <c r="F642" s="12">
        <f>'Ведомственная структура'!G816</f>
        <v>1624.5</v>
      </c>
      <c r="G642" s="12">
        <f>'Ведомственная структура'!H816</f>
        <v>0</v>
      </c>
      <c r="H642" s="12">
        <f>'Ведомственная структура'!I816</f>
        <v>0</v>
      </c>
    </row>
    <row r="643" spans="1:8" s="5" customFormat="1" ht="30">
      <c r="A643" s="2" t="s">
        <v>144</v>
      </c>
      <c r="B643" s="11" t="s">
        <v>527</v>
      </c>
      <c r="C643" s="11" t="s">
        <v>529</v>
      </c>
      <c r="D643" s="6" t="s">
        <v>143</v>
      </c>
      <c r="E643" s="11"/>
      <c r="F643" s="12">
        <f aca="true" t="shared" si="107" ref="F643:H644">F644</f>
        <v>541.5</v>
      </c>
      <c r="G643" s="12">
        <f t="shared" si="107"/>
        <v>0</v>
      </c>
      <c r="H643" s="12">
        <f t="shared" si="107"/>
        <v>0</v>
      </c>
    </row>
    <row r="644" spans="1:8" s="5" customFormat="1" ht="30">
      <c r="A644" s="1" t="s">
        <v>587</v>
      </c>
      <c r="B644" s="11" t="s">
        <v>527</v>
      </c>
      <c r="C644" s="11" t="s">
        <v>529</v>
      </c>
      <c r="D644" s="6" t="s">
        <v>143</v>
      </c>
      <c r="E644" s="11" t="s">
        <v>601</v>
      </c>
      <c r="F644" s="12">
        <f t="shared" si="107"/>
        <v>541.5</v>
      </c>
      <c r="G644" s="12">
        <f t="shared" si="107"/>
        <v>0</v>
      </c>
      <c r="H644" s="12">
        <f t="shared" si="107"/>
        <v>0</v>
      </c>
    </row>
    <row r="645" spans="1:8" s="5" customFormat="1" ht="15">
      <c r="A645" s="2" t="s">
        <v>602</v>
      </c>
      <c r="B645" s="11" t="s">
        <v>527</v>
      </c>
      <c r="C645" s="11" t="s">
        <v>529</v>
      </c>
      <c r="D645" s="6" t="s">
        <v>143</v>
      </c>
      <c r="E645" s="11" t="s">
        <v>603</v>
      </c>
      <c r="F645" s="12">
        <f>'Ведомственная структура'!G822</f>
        <v>541.5</v>
      </c>
      <c r="G645" s="12">
        <f>'Ведомственная структура'!H822</f>
        <v>0</v>
      </c>
      <c r="H645" s="12">
        <f>'Ведомственная структура'!I822</f>
        <v>0</v>
      </c>
    </row>
    <row r="646" spans="1:8" s="5" customFormat="1" ht="30">
      <c r="A646" s="46" t="s">
        <v>266</v>
      </c>
      <c r="B646" s="11" t="s">
        <v>527</v>
      </c>
      <c r="C646" s="11" t="s">
        <v>529</v>
      </c>
      <c r="D646" s="43" t="s">
        <v>265</v>
      </c>
      <c r="E646" s="11"/>
      <c r="F646" s="12">
        <f aca="true" t="shared" si="108" ref="F646:H647">F647</f>
        <v>684.4</v>
      </c>
      <c r="G646" s="12">
        <f t="shared" si="108"/>
        <v>0</v>
      </c>
      <c r="H646" s="12">
        <f t="shared" si="108"/>
        <v>0</v>
      </c>
    </row>
    <row r="647" spans="1:8" s="5" customFormat="1" ht="30">
      <c r="A647" s="76" t="s">
        <v>587</v>
      </c>
      <c r="B647" s="11" t="s">
        <v>527</v>
      </c>
      <c r="C647" s="11" t="s">
        <v>529</v>
      </c>
      <c r="D647" s="43" t="s">
        <v>265</v>
      </c>
      <c r="E647" s="11" t="s">
        <v>601</v>
      </c>
      <c r="F647" s="12">
        <f t="shared" si="108"/>
        <v>684.4</v>
      </c>
      <c r="G647" s="12">
        <f t="shared" si="108"/>
        <v>0</v>
      </c>
      <c r="H647" s="12">
        <f t="shared" si="108"/>
        <v>0</v>
      </c>
    </row>
    <row r="648" spans="1:8" s="5" customFormat="1" ht="15">
      <c r="A648" s="46" t="s">
        <v>602</v>
      </c>
      <c r="B648" s="11" t="s">
        <v>527</v>
      </c>
      <c r="C648" s="11" t="s">
        <v>529</v>
      </c>
      <c r="D648" s="43" t="s">
        <v>265</v>
      </c>
      <c r="E648" s="11" t="s">
        <v>603</v>
      </c>
      <c r="F648" s="12">
        <f>'Ведомственная структура'!G819</f>
        <v>684.4</v>
      </c>
      <c r="G648" s="12">
        <f>'Ведомственная структура'!H819</f>
        <v>0</v>
      </c>
      <c r="H648" s="12">
        <f>'Ведомственная структура'!I819</f>
        <v>0</v>
      </c>
    </row>
    <row r="649" spans="1:8" s="5" customFormat="1" ht="30">
      <c r="A649" s="46" t="s">
        <v>267</v>
      </c>
      <c r="B649" s="11" t="s">
        <v>527</v>
      </c>
      <c r="C649" s="11" t="s">
        <v>529</v>
      </c>
      <c r="D649" s="43" t="s">
        <v>268</v>
      </c>
      <c r="E649" s="11"/>
      <c r="F649" s="12">
        <f aca="true" t="shared" si="109" ref="F649:H650">F650</f>
        <v>36</v>
      </c>
      <c r="G649" s="12">
        <f t="shared" si="109"/>
        <v>0</v>
      </c>
      <c r="H649" s="12">
        <f t="shared" si="109"/>
        <v>0</v>
      </c>
    </row>
    <row r="650" spans="1:8" s="5" customFormat="1" ht="30">
      <c r="A650" s="76" t="s">
        <v>587</v>
      </c>
      <c r="B650" s="11" t="s">
        <v>527</v>
      </c>
      <c r="C650" s="11" t="s">
        <v>529</v>
      </c>
      <c r="D650" s="43" t="s">
        <v>268</v>
      </c>
      <c r="E650" s="11" t="s">
        <v>601</v>
      </c>
      <c r="F650" s="12">
        <f t="shared" si="109"/>
        <v>36</v>
      </c>
      <c r="G650" s="12">
        <f t="shared" si="109"/>
        <v>0</v>
      </c>
      <c r="H650" s="12">
        <f t="shared" si="109"/>
        <v>0</v>
      </c>
    </row>
    <row r="651" spans="1:8" s="5" customFormat="1" ht="15">
      <c r="A651" s="46" t="s">
        <v>602</v>
      </c>
      <c r="B651" s="11" t="s">
        <v>527</v>
      </c>
      <c r="C651" s="11" t="s">
        <v>529</v>
      </c>
      <c r="D651" s="43" t="s">
        <v>268</v>
      </c>
      <c r="E651" s="11" t="s">
        <v>603</v>
      </c>
      <c r="F651" s="12">
        <f>'Ведомственная структура'!G825</f>
        <v>36</v>
      </c>
      <c r="G651" s="12">
        <f>'Ведомственная структура'!H825</f>
        <v>0</v>
      </c>
      <c r="H651" s="12">
        <f>'Ведомственная структура'!I825</f>
        <v>0</v>
      </c>
    </row>
    <row r="652" spans="1:8" ht="30">
      <c r="A652" s="1" t="s">
        <v>666</v>
      </c>
      <c r="B652" s="11" t="s">
        <v>527</v>
      </c>
      <c r="C652" s="11" t="s">
        <v>529</v>
      </c>
      <c r="D652" s="11" t="s">
        <v>4</v>
      </c>
      <c r="E652" s="11"/>
      <c r="F652" s="12">
        <f>SUM(F653)</f>
        <v>34808.7</v>
      </c>
      <c r="G652" s="12">
        <f>SUM(G653)</f>
        <v>18938.2</v>
      </c>
      <c r="H652" s="12">
        <f>SUM(H653)</f>
        <v>19803.100000000002</v>
      </c>
    </row>
    <row r="653" spans="1:8" ht="30">
      <c r="A653" s="1" t="s">
        <v>252</v>
      </c>
      <c r="B653" s="11" t="s">
        <v>527</v>
      </c>
      <c r="C653" s="11" t="s">
        <v>529</v>
      </c>
      <c r="D653" s="11" t="s">
        <v>5</v>
      </c>
      <c r="E653" s="11"/>
      <c r="F653" s="12">
        <f>SUM(F654+F665)</f>
        <v>34808.7</v>
      </c>
      <c r="G653" s="12">
        <f>SUM(G654+G665)</f>
        <v>18938.2</v>
      </c>
      <c r="H653" s="12">
        <f>SUM(H654+H665)</f>
        <v>19803.100000000002</v>
      </c>
    </row>
    <row r="654" spans="1:8" ht="30">
      <c r="A654" s="1" t="s">
        <v>73</v>
      </c>
      <c r="B654" s="11" t="s">
        <v>527</v>
      </c>
      <c r="C654" s="11" t="s">
        <v>529</v>
      </c>
      <c r="D654" s="11" t="s">
        <v>405</v>
      </c>
      <c r="E654" s="11"/>
      <c r="F654" s="12">
        <f>SUM(F655+F661+F658)</f>
        <v>27088.1</v>
      </c>
      <c r="G654" s="12">
        <f>SUM(G655+G661)</f>
        <v>18938.2</v>
      </c>
      <c r="H654" s="12">
        <f>SUM(H655+H661)</f>
        <v>19803.100000000002</v>
      </c>
    </row>
    <row r="655" spans="1:8" ht="30">
      <c r="A655" s="1" t="s">
        <v>0</v>
      </c>
      <c r="B655" s="11" t="s">
        <v>527</v>
      </c>
      <c r="C655" s="11" t="s">
        <v>529</v>
      </c>
      <c r="D655" s="11" t="s">
        <v>6</v>
      </c>
      <c r="E655" s="11"/>
      <c r="F655" s="12">
        <f aca="true" t="shared" si="110" ref="F655:H656">SUM(F656)</f>
        <v>26088.1</v>
      </c>
      <c r="G655" s="12">
        <f t="shared" si="110"/>
        <v>18938.2</v>
      </c>
      <c r="H655" s="12">
        <f t="shared" si="110"/>
        <v>19803.100000000002</v>
      </c>
    </row>
    <row r="656" spans="1:8" ht="30">
      <c r="A656" s="1" t="s">
        <v>587</v>
      </c>
      <c r="B656" s="11" t="s">
        <v>527</v>
      </c>
      <c r="C656" s="11" t="s">
        <v>529</v>
      </c>
      <c r="D656" s="11" t="s">
        <v>6</v>
      </c>
      <c r="E656" s="11" t="s">
        <v>601</v>
      </c>
      <c r="F656" s="12">
        <f t="shared" si="110"/>
        <v>26088.1</v>
      </c>
      <c r="G656" s="12">
        <f t="shared" si="110"/>
        <v>18938.2</v>
      </c>
      <c r="H656" s="12">
        <f t="shared" si="110"/>
        <v>19803.100000000002</v>
      </c>
    </row>
    <row r="657" spans="1:8" ht="15">
      <c r="A657" s="1" t="s">
        <v>602</v>
      </c>
      <c r="B657" s="11" t="s">
        <v>527</v>
      </c>
      <c r="C657" s="11" t="s">
        <v>529</v>
      </c>
      <c r="D657" s="11" t="s">
        <v>6</v>
      </c>
      <c r="E657" s="11" t="s">
        <v>603</v>
      </c>
      <c r="F657" s="12">
        <f>SUM('Ведомственная структура'!G948)</f>
        <v>26088.1</v>
      </c>
      <c r="G657" s="12">
        <f>SUM('Ведомственная структура'!H948)</f>
        <v>18938.2</v>
      </c>
      <c r="H657" s="12">
        <f>SUM('Ведомственная структура'!I948)</f>
        <v>19803.100000000002</v>
      </c>
    </row>
    <row r="658" spans="1:8" ht="30">
      <c r="A658" s="46" t="s">
        <v>340</v>
      </c>
      <c r="B658" s="44" t="s">
        <v>527</v>
      </c>
      <c r="C658" s="44" t="s">
        <v>529</v>
      </c>
      <c r="D658" s="43" t="s">
        <v>366</v>
      </c>
      <c r="E658" s="44"/>
      <c r="F658" s="12">
        <f>F659</f>
        <v>796</v>
      </c>
      <c r="G658" s="12"/>
      <c r="H658" s="12"/>
    </row>
    <row r="659" spans="1:8" ht="30">
      <c r="A659" s="76" t="s">
        <v>587</v>
      </c>
      <c r="B659" s="44" t="s">
        <v>527</v>
      </c>
      <c r="C659" s="44" t="s">
        <v>529</v>
      </c>
      <c r="D659" s="43" t="s">
        <v>366</v>
      </c>
      <c r="E659" s="44" t="s">
        <v>601</v>
      </c>
      <c r="F659" s="12">
        <f>F660</f>
        <v>796</v>
      </c>
      <c r="G659" s="12"/>
      <c r="H659" s="12"/>
    </row>
    <row r="660" spans="1:8" ht="15">
      <c r="A660" s="46" t="s">
        <v>602</v>
      </c>
      <c r="B660" s="44" t="s">
        <v>527</v>
      </c>
      <c r="C660" s="44" t="s">
        <v>529</v>
      </c>
      <c r="D660" s="43" t="s">
        <v>366</v>
      </c>
      <c r="E660" s="44" t="s">
        <v>603</v>
      </c>
      <c r="F660" s="12">
        <f>'Ведомственная структура'!G951</f>
        <v>796</v>
      </c>
      <c r="G660" s="12"/>
      <c r="H660" s="12"/>
    </row>
    <row r="661" spans="1:8" s="5" customFormat="1" ht="30">
      <c r="A661" s="2" t="s">
        <v>466</v>
      </c>
      <c r="B661" s="11" t="s">
        <v>527</v>
      </c>
      <c r="C661" s="11" t="s">
        <v>529</v>
      </c>
      <c r="D661" s="6" t="s">
        <v>157</v>
      </c>
      <c r="E661" s="11"/>
      <c r="F661" s="12">
        <f>F662</f>
        <v>204</v>
      </c>
      <c r="G661" s="12">
        <f>G662</f>
        <v>0</v>
      </c>
      <c r="H661" s="12">
        <f>H662</f>
        <v>0</v>
      </c>
    </row>
    <row r="662" spans="1:8" s="5" customFormat="1" ht="15">
      <c r="A662" s="5" t="s">
        <v>76</v>
      </c>
      <c r="B662" s="11" t="s">
        <v>527</v>
      </c>
      <c r="C662" s="11" t="s">
        <v>529</v>
      </c>
      <c r="D662" s="6" t="s">
        <v>158</v>
      </c>
      <c r="E662" s="11"/>
      <c r="F662" s="12">
        <f aca="true" t="shared" si="111" ref="F662:H663">F663</f>
        <v>204</v>
      </c>
      <c r="G662" s="12">
        <f t="shared" si="111"/>
        <v>0</v>
      </c>
      <c r="H662" s="12">
        <f t="shared" si="111"/>
        <v>0</v>
      </c>
    </row>
    <row r="663" spans="1:8" s="5" customFormat="1" ht="30">
      <c r="A663" s="1" t="s">
        <v>587</v>
      </c>
      <c r="B663" s="11" t="s">
        <v>527</v>
      </c>
      <c r="C663" s="11" t="s">
        <v>529</v>
      </c>
      <c r="D663" s="6" t="s">
        <v>158</v>
      </c>
      <c r="E663" s="11" t="s">
        <v>601</v>
      </c>
      <c r="F663" s="12">
        <f t="shared" si="111"/>
        <v>204</v>
      </c>
      <c r="G663" s="12">
        <f t="shared" si="111"/>
        <v>0</v>
      </c>
      <c r="H663" s="12">
        <f t="shared" si="111"/>
        <v>0</v>
      </c>
    </row>
    <row r="664" spans="1:8" s="5" customFormat="1" ht="15">
      <c r="A664" s="1" t="s">
        <v>602</v>
      </c>
      <c r="B664" s="11" t="s">
        <v>527</v>
      </c>
      <c r="C664" s="11" t="s">
        <v>529</v>
      </c>
      <c r="D664" s="6" t="s">
        <v>158</v>
      </c>
      <c r="E664" s="11" t="s">
        <v>603</v>
      </c>
      <c r="F664" s="12">
        <f>'Ведомственная структура'!G955</f>
        <v>204</v>
      </c>
      <c r="G664" s="12">
        <f>'Ведомственная структура'!H955</f>
        <v>0</v>
      </c>
      <c r="H664" s="12">
        <f>'Ведомственная структура'!I955</f>
        <v>0</v>
      </c>
    </row>
    <row r="665" spans="1:8" s="5" customFormat="1" ht="15">
      <c r="A665" s="2" t="s">
        <v>148</v>
      </c>
      <c r="B665" s="11" t="s">
        <v>527</v>
      </c>
      <c r="C665" s="11" t="s">
        <v>529</v>
      </c>
      <c r="D665" s="6" t="s">
        <v>146</v>
      </c>
      <c r="E665" s="11"/>
      <c r="F665" s="12">
        <f>F666+F672+F669+F675</f>
        <v>7720.599999999999</v>
      </c>
      <c r="G665" s="12">
        <f>G666+G672+G669+G675</f>
        <v>0</v>
      </c>
      <c r="H665" s="12">
        <f>H666+H672+H669+H675</f>
        <v>0</v>
      </c>
    </row>
    <row r="666" spans="1:8" s="5" customFormat="1" ht="30">
      <c r="A666" s="2" t="s">
        <v>142</v>
      </c>
      <c r="B666" s="11" t="s">
        <v>527</v>
      </c>
      <c r="C666" s="11" t="s">
        <v>529</v>
      </c>
      <c r="D666" s="6" t="s">
        <v>145</v>
      </c>
      <c r="E666" s="11"/>
      <c r="F666" s="12">
        <f aca="true" t="shared" si="112" ref="F666:H667">F667</f>
        <v>4876.1</v>
      </c>
      <c r="G666" s="12">
        <f t="shared" si="112"/>
        <v>0</v>
      </c>
      <c r="H666" s="12">
        <f t="shared" si="112"/>
        <v>0</v>
      </c>
    </row>
    <row r="667" spans="1:8" s="5" customFormat="1" ht="30">
      <c r="A667" s="1" t="s">
        <v>587</v>
      </c>
      <c r="B667" s="11" t="s">
        <v>527</v>
      </c>
      <c r="C667" s="11" t="s">
        <v>529</v>
      </c>
      <c r="D667" s="6" t="s">
        <v>145</v>
      </c>
      <c r="E667" s="11" t="s">
        <v>601</v>
      </c>
      <c r="F667" s="12">
        <f t="shared" si="112"/>
        <v>4876.1</v>
      </c>
      <c r="G667" s="12">
        <f t="shared" si="112"/>
        <v>0</v>
      </c>
      <c r="H667" s="12">
        <f t="shared" si="112"/>
        <v>0</v>
      </c>
    </row>
    <row r="668" spans="1:8" s="5" customFormat="1" ht="15">
      <c r="A668" s="2" t="s">
        <v>602</v>
      </c>
      <c r="B668" s="11" t="s">
        <v>527</v>
      </c>
      <c r="C668" s="11" t="s">
        <v>529</v>
      </c>
      <c r="D668" s="6" t="s">
        <v>145</v>
      </c>
      <c r="E668" s="11" t="s">
        <v>603</v>
      </c>
      <c r="F668" s="12">
        <f>'Ведомственная структура'!G959</f>
        <v>4876.1</v>
      </c>
      <c r="G668" s="12">
        <f>'Ведомственная структура'!H959</f>
        <v>0</v>
      </c>
      <c r="H668" s="12">
        <f>'Ведомственная структура'!I959</f>
        <v>0</v>
      </c>
    </row>
    <row r="669" spans="1:8" s="5" customFormat="1" ht="30">
      <c r="A669" s="46" t="s">
        <v>266</v>
      </c>
      <c r="B669" s="44" t="s">
        <v>527</v>
      </c>
      <c r="C669" s="44" t="s">
        <v>529</v>
      </c>
      <c r="D669" s="43" t="s">
        <v>279</v>
      </c>
      <c r="E669" s="44"/>
      <c r="F669" s="12">
        <f aca="true" t="shared" si="113" ref="F669:H670">F670</f>
        <v>1158.2</v>
      </c>
      <c r="G669" s="12">
        <f t="shared" si="113"/>
        <v>0</v>
      </c>
      <c r="H669" s="12">
        <f t="shared" si="113"/>
        <v>0</v>
      </c>
    </row>
    <row r="670" spans="1:8" s="5" customFormat="1" ht="30">
      <c r="A670" s="76" t="s">
        <v>587</v>
      </c>
      <c r="B670" s="44" t="s">
        <v>527</v>
      </c>
      <c r="C670" s="44" t="s">
        <v>529</v>
      </c>
      <c r="D670" s="43" t="s">
        <v>279</v>
      </c>
      <c r="E670" s="44" t="s">
        <v>601</v>
      </c>
      <c r="F670" s="12">
        <f t="shared" si="113"/>
        <v>1158.2</v>
      </c>
      <c r="G670" s="12">
        <f t="shared" si="113"/>
        <v>0</v>
      </c>
      <c r="H670" s="12">
        <f t="shared" si="113"/>
        <v>0</v>
      </c>
    </row>
    <row r="671" spans="1:8" s="5" customFormat="1" ht="15">
      <c r="A671" s="46" t="s">
        <v>602</v>
      </c>
      <c r="B671" s="44" t="s">
        <v>527</v>
      </c>
      <c r="C671" s="44" t="s">
        <v>529</v>
      </c>
      <c r="D671" s="43" t="s">
        <v>279</v>
      </c>
      <c r="E671" s="44" t="s">
        <v>603</v>
      </c>
      <c r="F671" s="12">
        <f>'Ведомственная структура'!G962</f>
        <v>1158.2</v>
      </c>
      <c r="G671" s="12">
        <v>0</v>
      </c>
      <c r="H671" s="12">
        <v>0</v>
      </c>
    </row>
    <row r="672" spans="1:8" s="5" customFormat="1" ht="30">
      <c r="A672" s="2" t="s">
        <v>144</v>
      </c>
      <c r="B672" s="11" t="s">
        <v>527</v>
      </c>
      <c r="C672" s="11" t="s">
        <v>529</v>
      </c>
      <c r="D672" s="6" t="s">
        <v>147</v>
      </c>
      <c r="E672" s="11"/>
      <c r="F672" s="12">
        <f aca="true" t="shared" si="114" ref="F672:H673">F673</f>
        <v>1625.4</v>
      </c>
      <c r="G672" s="12">
        <f t="shared" si="114"/>
        <v>0</v>
      </c>
      <c r="H672" s="12">
        <f t="shared" si="114"/>
        <v>0</v>
      </c>
    </row>
    <row r="673" spans="1:8" s="5" customFormat="1" ht="30">
      <c r="A673" s="1" t="s">
        <v>587</v>
      </c>
      <c r="B673" s="11" t="s">
        <v>527</v>
      </c>
      <c r="C673" s="11" t="s">
        <v>529</v>
      </c>
      <c r="D673" s="6" t="s">
        <v>147</v>
      </c>
      <c r="E673" s="11" t="s">
        <v>601</v>
      </c>
      <c r="F673" s="12">
        <f t="shared" si="114"/>
        <v>1625.4</v>
      </c>
      <c r="G673" s="12">
        <f t="shared" si="114"/>
        <v>0</v>
      </c>
      <c r="H673" s="12">
        <f t="shared" si="114"/>
        <v>0</v>
      </c>
    </row>
    <row r="674" spans="1:8" s="5" customFormat="1" ht="15">
      <c r="A674" s="2" t="s">
        <v>602</v>
      </c>
      <c r="B674" s="11" t="s">
        <v>527</v>
      </c>
      <c r="C674" s="11" t="s">
        <v>529</v>
      </c>
      <c r="D674" s="6" t="s">
        <v>147</v>
      </c>
      <c r="E674" s="11" t="s">
        <v>603</v>
      </c>
      <c r="F674" s="12">
        <f>'Ведомственная структура'!G965</f>
        <v>1625.4</v>
      </c>
      <c r="G674" s="12">
        <f>'Ведомственная структура'!H965</f>
        <v>0</v>
      </c>
      <c r="H674" s="12">
        <f>'Ведомственная структура'!I965</f>
        <v>0</v>
      </c>
    </row>
    <row r="675" spans="1:8" s="5" customFormat="1" ht="30">
      <c r="A675" s="46" t="s">
        <v>267</v>
      </c>
      <c r="B675" s="44" t="s">
        <v>527</v>
      </c>
      <c r="C675" s="44" t="s">
        <v>529</v>
      </c>
      <c r="D675" s="43" t="s">
        <v>280</v>
      </c>
      <c r="E675" s="44"/>
      <c r="F675" s="12">
        <f aca="true" t="shared" si="115" ref="F675:H676">F676</f>
        <v>60.9</v>
      </c>
      <c r="G675" s="12">
        <f t="shared" si="115"/>
        <v>0</v>
      </c>
      <c r="H675" s="12">
        <f t="shared" si="115"/>
        <v>0</v>
      </c>
    </row>
    <row r="676" spans="1:8" s="5" customFormat="1" ht="30">
      <c r="A676" s="76" t="s">
        <v>587</v>
      </c>
      <c r="B676" s="44" t="s">
        <v>527</v>
      </c>
      <c r="C676" s="44" t="s">
        <v>529</v>
      </c>
      <c r="D676" s="43" t="s">
        <v>280</v>
      </c>
      <c r="E676" s="44" t="s">
        <v>601</v>
      </c>
      <c r="F676" s="12">
        <f t="shared" si="115"/>
        <v>60.9</v>
      </c>
      <c r="G676" s="12">
        <f t="shared" si="115"/>
        <v>0</v>
      </c>
      <c r="H676" s="12">
        <f t="shared" si="115"/>
        <v>0</v>
      </c>
    </row>
    <row r="677" spans="1:8" s="5" customFormat="1" ht="15">
      <c r="A677" s="46" t="s">
        <v>602</v>
      </c>
      <c r="B677" s="44" t="s">
        <v>527</v>
      </c>
      <c r="C677" s="44" t="s">
        <v>529</v>
      </c>
      <c r="D677" s="43" t="s">
        <v>280</v>
      </c>
      <c r="E677" s="44" t="s">
        <v>603</v>
      </c>
      <c r="F677" s="12">
        <f>'Ведомственная структура'!G968</f>
        <v>60.9</v>
      </c>
      <c r="G677" s="12">
        <f>'Ведомственная структура'!H968</f>
        <v>0</v>
      </c>
      <c r="H677" s="12">
        <f>'Ведомственная структура'!I968</f>
        <v>0</v>
      </c>
    </row>
    <row r="678" spans="1:8" s="5" customFormat="1" ht="30">
      <c r="A678" s="46" t="s">
        <v>332</v>
      </c>
      <c r="B678" s="44" t="s">
        <v>527</v>
      </c>
      <c r="C678" s="44" t="s">
        <v>529</v>
      </c>
      <c r="D678" s="43" t="s">
        <v>230</v>
      </c>
      <c r="E678" s="44"/>
      <c r="F678" s="12">
        <f>F679</f>
        <v>89.5</v>
      </c>
      <c r="G678" s="12">
        <f>G679</f>
        <v>0</v>
      </c>
      <c r="H678" s="12">
        <f>H679</f>
        <v>0</v>
      </c>
    </row>
    <row r="679" spans="1:8" s="5" customFormat="1" ht="15">
      <c r="A679" s="46" t="s">
        <v>234</v>
      </c>
      <c r="B679" s="44" t="s">
        <v>527</v>
      </c>
      <c r="C679" s="44" t="s">
        <v>529</v>
      </c>
      <c r="D679" s="43" t="s">
        <v>235</v>
      </c>
      <c r="E679" s="44"/>
      <c r="F679" s="12">
        <f>F680</f>
        <v>89.5</v>
      </c>
      <c r="G679" s="12">
        <f aca="true" t="shared" si="116" ref="G679:H681">G680</f>
        <v>0</v>
      </c>
      <c r="H679" s="12">
        <f t="shared" si="116"/>
        <v>0</v>
      </c>
    </row>
    <row r="680" spans="1:8" s="5" customFormat="1" ht="15">
      <c r="A680" s="46" t="s">
        <v>76</v>
      </c>
      <c r="B680" s="44" t="s">
        <v>527</v>
      </c>
      <c r="C680" s="44" t="s">
        <v>529</v>
      </c>
      <c r="D680" s="43" t="s">
        <v>233</v>
      </c>
      <c r="E680" s="44"/>
      <c r="F680" s="12">
        <f>F681</f>
        <v>89.5</v>
      </c>
      <c r="G680" s="12">
        <f t="shared" si="116"/>
        <v>0</v>
      </c>
      <c r="H680" s="12">
        <f t="shared" si="116"/>
        <v>0</v>
      </c>
    </row>
    <row r="681" spans="1:8" s="5" customFormat="1" ht="30">
      <c r="A681" s="76" t="s">
        <v>587</v>
      </c>
      <c r="B681" s="44" t="s">
        <v>527</v>
      </c>
      <c r="C681" s="44" t="s">
        <v>529</v>
      </c>
      <c r="D681" s="43" t="s">
        <v>233</v>
      </c>
      <c r="E681" s="44" t="s">
        <v>601</v>
      </c>
      <c r="F681" s="12">
        <f>F682</f>
        <v>89.5</v>
      </c>
      <c r="G681" s="12">
        <f t="shared" si="116"/>
        <v>0</v>
      </c>
      <c r="H681" s="12">
        <f t="shared" si="116"/>
        <v>0</v>
      </c>
    </row>
    <row r="682" spans="1:8" s="5" customFormat="1" ht="15">
      <c r="A682" s="46" t="s">
        <v>602</v>
      </c>
      <c r="B682" s="44" t="s">
        <v>527</v>
      </c>
      <c r="C682" s="44" t="s">
        <v>529</v>
      </c>
      <c r="D682" s="43" t="s">
        <v>233</v>
      </c>
      <c r="E682" s="44" t="s">
        <v>603</v>
      </c>
      <c r="F682" s="12">
        <f>'Ведомственная структура'!G830</f>
        <v>89.5</v>
      </c>
      <c r="G682" s="12">
        <v>0</v>
      </c>
      <c r="H682" s="12">
        <v>0</v>
      </c>
    </row>
    <row r="683" spans="1:8" ht="15">
      <c r="A683" s="1" t="s">
        <v>471</v>
      </c>
      <c r="B683" s="11" t="s">
        <v>527</v>
      </c>
      <c r="C683" s="11" t="s">
        <v>527</v>
      </c>
      <c r="D683" s="11"/>
      <c r="E683" s="11"/>
      <c r="F683" s="12">
        <f>SUM(F684+F692+F698+F714)</f>
        <v>4881.4</v>
      </c>
      <c r="G683" s="12">
        <f>SUM(G684+G692+G698+G714)</f>
        <v>4893.5</v>
      </c>
      <c r="H683" s="12">
        <f>SUM(H684+H692+H698+H714)</f>
        <v>4759.5</v>
      </c>
    </row>
    <row r="684" spans="1:8" ht="15">
      <c r="A684" s="1" t="s">
        <v>577</v>
      </c>
      <c r="B684" s="11" t="s">
        <v>527</v>
      </c>
      <c r="C684" s="11" t="s">
        <v>527</v>
      </c>
      <c r="D684" s="11" t="s">
        <v>694</v>
      </c>
      <c r="E684" s="11"/>
      <c r="F684" s="12">
        <f>SUM(F685+F689)</f>
        <v>123</v>
      </c>
      <c r="G684" s="12">
        <f aca="true" t="shared" si="117" ref="F684:H685">SUM(G685)</f>
        <v>295</v>
      </c>
      <c r="H684" s="12">
        <f t="shared" si="117"/>
        <v>70</v>
      </c>
    </row>
    <row r="685" spans="1:8" ht="15">
      <c r="A685" s="1" t="s">
        <v>60</v>
      </c>
      <c r="B685" s="11" t="s">
        <v>527</v>
      </c>
      <c r="C685" s="11" t="s">
        <v>527</v>
      </c>
      <c r="D685" s="11" t="s">
        <v>61</v>
      </c>
      <c r="E685" s="11"/>
      <c r="F685" s="12">
        <f t="shared" si="117"/>
        <v>121</v>
      </c>
      <c r="G685" s="12">
        <f t="shared" si="117"/>
        <v>295</v>
      </c>
      <c r="H685" s="12">
        <f t="shared" si="117"/>
        <v>70</v>
      </c>
    </row>
    <row r="686" spans="1:8" ht="30">
      <c r="A686" s="1" t="s">
        <v>433</v>
      </c>
      <c r="B686" s="11" t="s">
        <v>527</v>
      </c>
      <c r="C686" s="11" t="s">
        <v>527</v>
      </c>
      <c r="D686" s="11" t="s">
        <v>434</v>
      </c>
      <c r="E686" s="11"/>
      <c r="F686" s="12">
        <f aca="true" t="shared" si="118" ref="F686:H687">SUM(F687)</f>
        <v>121</v>
      </c>
      <c r="G686" s="12">
        <f t="shared" si="118"/>
        <v>295</v>
      </c>
      <c r="H686" s="12">
        <f t="shared" si="118"/>
        <v>70</v>
      </c>
    </row>
    <row r="687" spans="1:8" ht="30">
      <c r="A687" s="1" t="s">
        <v>587</v>
      </c>
      <c r="B687" s="11" t="s">
        <v>527</v>
      </c>
      <c r="C687" s="11" t="s">
        <v>527</v>
      </c>
      <c r="D687" s="11" t="s">
        <v>434</v>
      </c>
      <c r="E687" s="11" t="s">
        <v>601</v>
      </c>
      <c r="F687" s="12">
        <f t="shared" si="118"/>
        <v>121</v>
      </c>
      <c r="G687" s="12">
        <f t="shared" si="118"/>
        <v>295</v>
      </c>
      <c r="H687" s="12">
        <f t="shared" si="118"/>
        <v>70</v>
      </c>
    </row>
    <row r="688" spans="1:8" ht="15">
      <c r="A688" s="1" t="s">
        <v>602</v>
      </c>
      <c r="B688" s="11" t="s">
        <v>527</v>
      </c>
      <c r="C688" s="11" t="s">
        <v>527</v>
      </c>
      <c r="D688" s="11" t="s">
        <v>434</v>
      </c>
      <c r="E688" s="11" t="s">
        <v>603</v>
      </c>
      <c r="F688" s="12">
        <f>'Ведомственная структура'!G435+'Ведомственная структура'!G836</f>
        <v>121</v>
      </c>
      <c r="G688" s="12">
        <f>'Ведомственная структура'!H435+'Ведомственная структура'!H836</f>
        <v>295</v>
      </c>
      <c r="H688" s="12">
        <f>'Ведомственная структура'!I435+'Ведомственная структура'!I836</f>
        <v>70</v>
      </c>
    </row>
    <row r="689" spans="1:8" ht="15">
      <c r="A689" s="76" t="s">
        <v>682</v>
      </c>
      <c r="B689" s="43" t="s">
        <v>527</v>
      </c>
      <c r="C689" s="43" t="s">
        <v>527</v>
      </c>
      <c r="D689" s="43" t="s">
        <v>62</v>
      </c>
      <c r="E689" s="43"/>
      <c r="F689" s="12">
        <f aca="true" t="shared" si="119" ref="F689:H690">F690</f>
        <v>2</v>
      </c>
      <c r="G689" s="12">
        <f t="shared" si="119"/>
        <v>0</v>
      </c>
      <c r="H689" s="12">
        <f t="shared" si="119"/>
        <v>0</v>
      </c>
    </row>
    <row r="690" spans="1:8" ht="30">
      <c r="A690" s="76" t="s">
        <v>587</v>
      </c>
      <c r="B690" s="43" t="s">
        <v>527</v>
      </c>
      <c r="C690" s="43" t="s">
        <v>527</v>
      </c>
      <c r="D690" s="43" t="s">
        <v>62</v>
      </c>
      <c r="E690" s="43" t="s">
        <v>601</v>
      </c>
      <c r="F690" s="12">
        <f t="shared" si="119"/>
        <v>2</v>
      </c>
      <c r="G690" s="12">
        <f t="shared" si="119"/>
        <v>0</v>
      </c>
      <c r="H690" s="12">
        <f t="shared" si="119"/>
        <v>0</v>
      </c>
    </row>
    <row r="691" spans="1:8" ht="15">
      <c r="A691" s="76" t="s">
        <v>602</v>
      </c>
      <c r="B691" s="43" t="s">
        <v>527</v>
      </c>
      <c r="C691" s="43" t="s">
        <v>527</v>
      </c>
      <c r="D691" s="43" t="s">
        <v>62</v>
      </c>
      <c r="E691" s="43" t="s">
        <v>603</v>
      </c>
      <c r="F691" s="12">
        <f>'Ведомственная структура'!G438</f>
        <v>2</v>
      </c>
      <c r="G691" s="12">
        <f>'Ведомственная структура'!H438</f>
        <v>0</v>
      </c>
      <c r="H691" s="12">
        <f>'Ведомственная структура'!I438</f>
        <v>0</v>
      </c>
    </row>
    <row r="692" spans="1:8" ht="30">
      <c r="A692" s="1" t="s">
        <v>241</v>
      </c>
      <c r="B692" s="11" t="s">
        <v>527</v>
      </c>
      <c r="C692" s="11" t="s">
        <v>527</v>
      </c>
      <c r="D692" s="11" t="s">
        <v>15</v>
      </c>
      <c r="E692" s="11"/>
      <c r="F692" s="12">
        <f aca="true" t="shared" si="120" ref="F692:H696">SUM(F693)</f>
        <v>1947.9</v>
      </c>
      <c r="G692" s="12">
        <f t="shared" si="120"/>
        <v>2000</v>
      </c>
      <c r="H692" s="12">
        <f t="shared" si="120"/>
        <v>2000</v>
      </c>
    </row>
    <row r="693" spans="1:8" ht="15">
      <c r="A693" s="1" t="s">
        <v>665</v>
      </c>
      <c r="B693" s="11" t="s">
        <v>527</v>
      </c>
      <c r="C693" s="11" t="s">
        <v>527</v>
      </c>
      <c r="D693" s="11" t="s">
        <v>19</v>
      </c>
      <c r="E693" s="11"/>
      <c r="F693" s="12">
        <f t="shared" si="120"/>
        <v>1947.9</v>
      </c>
      <c r="G693" s="12">
        <f t="shared" si="120"/>
        <v>2000</v>
      </c>
      <c r="H693" s="12">
        <f t="shared" si="120"/>
        <v>2000</v>
      </c>
    </row>
    <row r="694" spans="1:8" ht="30">
      <c r="A694" s="1" t="s">
        <v>401</v>
      </c>
      <c r="B694" s="11" t="s">
        <v>527</v>
      </c>
      <c r="C694" s="11" t="s">
        <v>527</v>
      </c>
      <c r="D694" s="11" t="s">
        <v>22</v>
      </c>
      <c r="E694" s="11"/>
      <c r="F694" s="12">
        <f t="shared" si="120"/>
        <v>1947.9</v>
      </c>
      <c r="G694" s="12">
        <f t="shared" si="120"/>
        <v>2000</v>
      </c>
      <c r="H694" s="12">
        <f t="shared" si="120"/>
        <v>2000</v>
      </c>
    </row>
    <row r="695" spans="1:8" ht="15">
      <c r="A695" s="1" t="s">
        <v>26</v>
      </c>
      <c r="B695" s="11" t="s">
        <v>527</v>
      </c>
      <c r="C695" s="11" t="s">
        <v>527</v>
      </c>
      <c r="D695" s="11" t="s">
        <v>27</v>
      </c>
      <c r="E695" s="11"/>
      <c r="F695" s="12">
        <f t="shared" si="120"/>
        <v>1947.9</v>
      </c>
      <c r="G695" s="12">
        <f t="shared" si="120"/>
        <v>2000</v>
      </c>
      <c r="H695" s="12">
        <f t="shared" si="120"/>
        <v>2000</v>
      </c>
    </row>
    <row r="696" spans="1:8" ht="30">
      <c r="A696" s="1" t="s">
        <v>587</v>
      </c>
      <c r="B696" s="11" t="s">
        <v>527</v>
      </c>
      <c r="C696" s="11" t="s">
        <v>527</v>
      </c>
      <c r="D696" s="11" t="s">
        <v>27</v>
      </c>
      <c r="E696" s="11" t="s">
        <v>601</v>
      </c>
      <c r="F696" s="12">
        <f t="shared" si="120"/>
        <v>1947.9</v>
      </c>
      <c r="G696" s="12">
        <f t="shared" si="120"/>
        <v>2000</v>
      </c>
      <c r="H696" s="12">
        <f t="shared" si="120"/>
        <v>2000</v>
      </c>
    </row>
    <row r="697" spans="1:8" ht="15">
      <c r="A697" s="1" t="s">
        <v>602</v>
      </c>
      <c r="B697" s="11" t="s">
        <v>527</v>
      </c>
      <c r="C697" s="11" t="s">
        <v>527</v>
      </c>
      <c r="D697" s="11" t="s">
        <v>27</v>
      </c>
      <c r="E697" s="11" t="s">
        <v>603</v>
      </c>
      <c r="F697" s="12">
        <f>'Ведомственная структура'!G842</f>
        <v>1947.9</v>
      </c>
      <c r="G697" s="12">
        <f>'Ведомственная структура'!H842</f>
        <v>2000</v>
      </c>
      <c r="H697" s="12">
        <f>'Ведомственная структура'!I842</f>
        <v>2000</v>
      </c>
    </row>
    <row r="698" spans="1:8" ht="45">
      <c r="A698" s="2" t="s">
        <v>204</v>
      </c>
      <c r="B698" s="11" t="s">
        <v>527</v>
      </c>
      <c r="C698" s="11" t="s">
        <v>527</v>
      </c>
      <c r="D698" s="11" t="s">
        <v>722</v>
      </c>
      <c r="E698" s="11"/>
      <c r="F698" s="12">
        <f aca="true" t="shared" si="121" ref="F698:H702">SUM(F699)</f>
        <v>2656.6000000000004</v>
      </c>
      <c r="G698" s="12">
        <f t="shared" si="121"/>
        <v>2393.5</v>
      </c>
      <c r="H698" s="12">
        <f t="shared" si="121"/>
        <v>2484.5</v>
      </c>
    </row>
    <row r="699" spans="1:8" ht="30">
      <c r="A699" s="2" t="s">
        <v>205</v>
      </c>
      <c r="B699" s="11" t="s">
        <v>527</v>
      </c>
      <c r="C699" s="11" t="s">
        <v>527</v>
      </c>
      <c r="D699" s="11" t="s">
        <v>723</v>
      </c>
      <c r="E699" s="11"/>
      <c r="F699" s="12">
        <f>SUM(F700+F707)</f>
        <v>2656.6000000000004</v>
      </c>
      <c r="G699" s="12">
        <f>SUM(G700+G707)</f>
        <v>2393.5</v>
      </c>
      <c r="H699" s="12">
        <f>SUM(H700+H707)</f>
        <v>2484.5</v>
      </c>
    </row>
    <row r="700" spans="1:8" ht="30">
      <c r="A700" s="1" t="s">
        <v>424</v>
      </c>
      <c r="B700" s="11" t="s">
        <v>527</v>
      </c>
      <c r="C700" s="11" t="s">
        <v>527</v>
      </c>
      <c r="D700" s="11" t="s">
        <v>425</v>
      </c>
      <c r="E700" s="11"/>
      <c r="F700" s="12">
        <f>SUM(F701+F704)</f>
        <v>2395.1000000000004</v>
      </c>
      <c r="G700" s="12">
        <f t="shared" si="121"/>
        <v>2393.5</v>
      </c>
      <c r="H700" s="12">
        <f t="shared" si="121"/>
        <v>2484.5</v>
      </c>
    </row>
    <row r="701" spans="1:8" ht="30">
      <c r="A701" s="1" t="s">
        <v>36</v>
      </c>
      <c r="B701" s="11" t="s">
        <v>527</v>
      </c>
      <c r="C701" s="11" t="s">
        <v>527</v>
      </c>
      <c r="D701" s="11" t="s">
        <v>3</v>
      </c>
      <c r="E701" s="11"/>
      <c r="F701" s="12">
        <f t="shared" si="121"/>
        <v>2374.3</v>
      </c>
      <c r="G701" s="12">
        <f t="shared" si="121"/>
        <v>2393.5</v>
      </c>
      <c r="H701" s="12">
        <f t="shared" si="121"/>
        <v>2484.5</v>
      </c>
    </row>
    <row r="702" spans="1:8" ht="30">
      <c r="A702" s="1" t="s">
        <v>587</v>
      </c>
      <c r="B702" s="11" t="s">
        <v>527</v>
      </c>
      <c r="C702" s="11" t="s">
        <v>527</v>
      </c>
      <c r="D702" s="11" t="s">
        <v>3</v>
      </c>
      <c r="E702" s="11" t="s">
        <v>601</v>
      </c>
      <c r="F702" s="12">
        <f t="shared" si="121"/>
        <v>2374.3</v>
      </c>
      <c r="G702" s="12">
        <f t="shared" si="121"/>
        <v>2393.5</v>
      </c>
      <c r="H702" s="12">
        <f t="shared" si="121"/>
        <v>2484.5</v>
      </c>
    </row>
    <row r="703" spans="1:8" ht="15">
      <c r="A703" s="1" t="s">
        <v>602</v>
      </c>
      <c r="B703" s="11" t="s">
        <v>527</v>
      </c>
      <c r="C703" s="11" t="s">
        <v>527</v>
      </c>
      <c r="D703" s="11" t="s">
        <v>3</v>
      </c>
      <c r="E703" s="11" t="s">
        <v>603</v>
      </c>
      <c r="F703" s="12">
        <f>'Ведомственная структура'!G444</f>
        <v>2374.3</v>
      </c>
      <c r="G703" s="12">
        <f>'Ведомственная структура'!H444</f>
        <v>2393.5</v>
      </c>
      <c r="H703" s="12">
        <f>'Ведомственная структура'!I444</f>
        <v>2484.5</v>
      </c>
    </row>
    <row r="704" spans="1:8" ht="30">
      <c r="A704" s="1" t="s">
        <v>340</v>
      </c>
      <c r="B704" s="11" t="s">
        <v>527</v>
      </c>
      <c r="C704" s="11" t="s">
        <v>527</v>
      </c>
      <c r="D704" s="11" t="s">
        <v>365</v>
      </c>
      <c r="E704" s="11"/>
      <c r="F704" s="12">
        <f>F705</f>
        <v>20.8</v>
      </c>
      <c r="G704" s="12"/>
      <c r="H704" s="12"/>
    </row>
    <row r="705" spans="1:8" ht="30">
      <c r="A705" s="1" t="s">
        <v>587</v>
      </c>
      <c r="B705" s="11" t="s">
        <v>527</v>
      </c>
      <c r="C705" s="11" t="s">
        <v>527</v>
      </c>
      <c r="D705" s="11" t="s">
        <v>365</v>
      </c>
      <c r="E705" s="11" t="s">
        <v>601</v>
      </c>
      <c r="F705" s="12">
        <f>F706</f>
        <v>20.8</v>
      </c>
      <c r="G705" s="12"/>
      <c r="H705" s="12"/>
    </row>
    <row r="706" spans="1:8" ht="15">
      <c r="A706" s="1" t="s">
        <v>602</v>
      </c>
      <c r="B706" s="11" t="s">
        <v>527</v>
      </c>
      <c r="C706" s="11" t="s">
        <v>527</v>
      </c>
      <c r="D706" s="11" t="s">
        <v>365</v>
      </c>
      <c r="E706" s="11" t="s">
        <v>603</v>
      </c>
      <c r="F706" s="12">
        <f>'Ведомственная структура'!G447</f>
        <v>20.8</v>
      </c>
      <c r="G706" s="12"/>
      <c r="H706" s="12"/>
    </row>
    <row r="707" spans="1:8" ht="30">
      <c r="A707" s="76" t="s">
        <v>269</v>
      </c>
      <c r="B707" s="43" t="s">
        <v>527</v>
      </c>
      <c r="C707" s="43" t="s">
        <v>527</v>
      </c>
      <c r="D707" s="43" t="s">
        <v>283</v>
      </c>
      <c r="E707" s="43"/>
      <c r="F707" s="12">
        <f>F708+F711</f>
        <v>261.5</v>
      </c>
      <c r="G707" s="12">
        <f>G708+G711</f>
        <v>0</v>
      </c>
      <c r="H707" s="12">
        <f>H708+H711</f>
        <v>0</v>
      </c>
    </row>
    <row r="708" spans="1:8" ht="30">
      <c r="A708" s="46" t="s">
        <v>266</v>
      </c>
      <c r="B708" s="43" t="s">
        <v>527</v>
      </c>
      <c r="C708" s="43" t="s">
        <v>527</v>
      </c>
      <c r="D708" s="43" t="s">
        <v>284</v>
      </c>
      <c r="E708" s="43"/>
      <c r="F708" s="12">
        <f aca="true" t="shared" si="122" ref="F708:H709">F709</f>
        <v>248.4</v>
      </c>
      <c r="G708" s="12">
        <f t="shared" si="122"/>
        <v>0</v>
      </c>
      <c r="H708" s="12">
        <f t="shared" si="122"/>
        <v>0</v>
      </c>
    </row>
    <row r="709" spans="1:8" ht="30">
      <c r="A709" s="76" t="s">
        <v>587</v>
      </c>
      <c r="B709" s="43" t="s">
        <v>527</v>
      </c>
      <c r="C709" s="43" t="s">
        <v>527</v>
      </c>
      <c r="D709" s="43" t="s">
        <v>284</v>
      </c>
      <c r="E709" s="43" t="s">
        <v>601</v>
      </c>
      <c r="F709" s="12">
        <f t="shared" si="122"/>
        <v>248.4</v>
      </c>
      <c r="G709" s="12">
        <f t="shared" si="122"/>
        <v>0</v>
      </c>
      <c r="H709" s="12">
        <f t="shared" si="122"/>
        <v>0</v>
      </c>
    </row>
    <row r="710" spans="1:8" ht="15">
      <c r="A710" s="46" t="s">
        <v>602</v>
      </c>
      <c r="B710" s="43" t="s">
        <v>527</v>
      </c>
      <c r="C710" s="43" t="s">
        <v>527</v>
      </c>
      <c r="D710" s="43" t="s">
        <v>284</v>
      </c>
      <c r="E710" s="43" t="s">
        <v>603</v>
      </c>
      <c r="F710" s="12">
        <f>'Ведомственная структура'!G451</f>
        <v>248.4</v>
      </c>
      <c r="G710" s="12">
        <f>'Ведомственная структура'!H451</f>
        <v>0</v>
      </c>
      <c r="H710" s="12">
        <f>'Ведомственная структура'!I451</f>
        <v>0</v>
      </c>
    </row>
    <row r="711" spans="1:8" ht="30">
      <c r="A711" s="46" t="s">
        <v>267</v>
      </c>
      <c r="B711" s="43" t="s">
        <v>527</v>
      </c>
      <c r="C711" s="43" t="s">
        <v>527</v>
      </c>
      <c r="D711" s="43" t="s">
        <v>285</v>
      </c>
      <c r="E711" s="43"/>
      <c r="F711" s="12">
        <f aca="true" t="shared" si="123" ref="F711:H712">F712</f>
        <v>13.1</v>
      </c>
      <c r="G711" s="12">
        <f t="shared" si="123"/>
        <v>0</v>
      </c>
      <c r="H711" s="12">
        <f t="shared" si="123"/>
        <v>0</v>
      </c>
    </row>
    <row r="712" spans="1:8" ht="30">
      <c r="A712" s="76" t="s">
        <v>587</v>
      </c>
      <c r="B712" s="43" t="s">
        <v>527</v>
      </c>
      <c r="C712" s="43" t="s">
        <v>527</v>
      </c>
      <c r="D712" s="43" t="s">
        <v>285</v>
      </c>
      <c r="E712" s="43" t="s">
        <v>601</v>
      </c>
      <c r="F712" s="12">
        <f t="shared" si="123"/>
        <v>13.1</v>
      </c>
      <c r="G712" s="12">
        <f t="shared" si="123"/>
        <v>0</v>
      </c>
      <c r="H712" s="12">
        <f t="shared" si="123"/>
        <v>0</v>
      </c>
    </row>
    <row r="713" spans="1:8" ht="15">
      <c r="A713" s="46" t="s">
        <v>602</v>
      </c>
      <c r="B713" s="43" t="s">
        <v>527</v>
      </c>
      <c r="C713" s="43" t="s">
        <v>527</v>
      </c>
      <c r="D713" s="43" t="s">
        <v>285</v>
      </c>
      <c r="E713" s="43" t="s">
        <v>603</v>
      </c>
      <c r="F713" s="12">
        <f>'Ведомственная структура'!G454</f>
        <v>13.1</v>
      </c>
      <c r="G713" s="12">
        <f>'Ведомственная структура'!H454</f>
        <v>0</v>
      </c>
      <c r="H713" s="12">
        <f>'Ведомственная структура'!I454</f>
        <v>0</v>
      </c>
    </row>
    <row r="714" spans="1:8" ht="30">
      <c r="A714" s="2" t="s">
        <v>210</v>
      </c>
      <c r="B714" s="11" t="s">
        <v>527</v>
      </c>
      <c r="C714" s="11" t="s">
        <v>527</v>
      </c>
      <c r="D714" s="6" t="s">
        <v>209</v>
      </c>
      <c r="E714" s="11"/>
      <c r="F714" s="12">
        <f>F715</f>
        <v>153.9</v>
      </c>
      <c r="G714" s="12">
        <f aca="true" t="shared" si="124" ref="G714:H718">G715</f>
        <v>205</v>
      </c>
      <c r="H714" s="12">
        <f t="shared" si="124"/>
        <v>205</v>
      </c>
    </row>
    <row r="715" spans="1:8" ht="30">
      <c r="A715" s="2" t="s">
        <v>212</v>
      </c>
      <c r="B715" s="11" t="s">
        <v>527</v>
      </c>
      <c r="C715" s="11" t="s">
        <v>527</v>
      </c>
      <c r="D715" s="6" t="s">
        <v>211</v>
      </c>
      <c r="E715" s="11"/>
      <c r="F715" s="12">
        <f>F716</f>
        <v>153.9</v>
      </c>
      <c r="G715" s="12">
        <f t="shared" si="124"/>
        <v>205</v>
      </c>
      <c r="H715" s="12">
        <f t="shared" si="124"/>
        <v>205</v>
      </c>
    </row>
    <row r="716" spans="1:8" ht="30">
      <c r="A716" s="2" t="s">
        <v>213</v>
      </c>
      <c r="B716" s="11" t="s">
        <v>527</v>
      </c>
      <c r="C716" s="11" t="s">
        <v>527</v>
      </c>
      <c r="D716" s="6" t="s">
        <v>214</v>
      </c>
      <c r="E716" s="11"/>
      <c r="F716" s="12">
        <f>F717</f>
        <v>153.9</v>
      </c>
      <c r="G716" s="12">
        <f t="shared" si="124"/>
        <v>205</v>
      </c>
      <c r="H716" s="12">
        <f t="shared" si="124"/>
        <v>205</v>
      </c>
    </row>
    <row r="717" spans="1:8" ht="15">
      <c r="A717" s="5" t="s">
        <v>76</v>
      </c>
      <c r="B717" s="11" t="s">
        <v>527</v>
      </c>
      <c r="C717" s="11" t="s">
        <v>527</v>
      </c>
      <c r="D717" s="6" t="s">
        <v>215</v>
      </c>
      <c r="E717" s="11"/>
      <c r="F717" s="12">
        <f>F718</f>
        <v>153.9</v>
      </c>
      <c r="G717" s="12">
        <f t="shared" si="124"/>
        <v>205</v>
      </c>
      <c r="H717" s="12">
        <f t="shared" si="124"/>
        <v>205</v>
      </c>
    </row>
    <row r="718" spans="1:8" ht="30">
      <c r="A718" s="1" t="s">
        <v>587</v>
      </c>
      <c r="B718" s="11" t="s">
        <v>527</v>
      </c>
      <c r="C718" s="11" t="s">
        <v>527</v>
      </c>
      <c r="D718" s="6" t="s">
        <v>215</v>
      </c>
      <c r="E718" s="11" t="s">
        <v>601</v>
      </c>
      <c r="F718" s="12">
        <f>F719</f>
        <v>153.9</v>
      </c>
      <c r="G718" s="12">
        <f t="shared" si="124"/>
        <v>205</v>
      </c>
      <c r="H718" s="12">
        <f t="shared" si="124"/>
        <v>205</v>
      </c>
    </row>
    <row r="719" spans="1:8" ht="15">
      <c r="A719" s="2" t="s">
        <v>602</v>
      </c>
      <c r="B719" s="11" t="s">
        <v>527</v>
      </c>
      <c r="C719" s="11" t="s">
        <v>527</v>
      </c>
      <c r="D719" s="6" t="s">
        <v>215</v>
      </c>
      <c r="E719" s="11" t="s">
        <v>603</v>
      </c>
      <c r="F719" s="12">
        <f>'Ведомственная структура'!G975</f>
        <v>153.9</v>
      </c>
      <c r="G719" s="12">
        <f>'Ведомственная структура'!H975</f>
        <v>205</v>
      </c>
      <c r="H719" s="12">
        <f>'Ведомственная структура'!I975</f>
        <v>205</v>
      </c>
    </row>
    <row r="720" spans="1:8" ht="15">
      <c r="A720" s="1" t="s">
        <v>520</v>
      </c>
      <c r="B720" s="11" t="s">
        <v>527</v>
      </c>
      <c r="C720" s="11" t="s">
        <v>537</v>
      </c>
      <c r="D720" s="11"/>
      <c r="E720" s="11"/>
      <c r="F720" s="12">
        <f>SUM(F721+F747+F757+F777+F768)</f>
        <v>20105.2</v>
      </c>
      <c r="G720" s="12">
        <f>SUM(G721+G747+G757+G777+G768)</f>
        <v>14023.499999999998</v>
      </c>
      <c r="H720" s="12">
        <f>SUM(H721+H747+H757+H777+H768)</f>
        <v>14491.499999999998</v>
      </c>
    </row>
    <row r="721" spans="1:8" ht="15">
      <c r="A721" s="1" t="s">
        <v>581</v>
      </c>
      <c r="B721" s="11" t="s">
        <v>527</v>
      </c>
      <c r="C721" s="11" t="s">
        <v>537</v>
      </c>
      <c r="D721" s="11" t="s">
        <v>704</v>
      </c>
      <c r="E721" s="13"/>
      <c r="F721" s="12">
        <f>SUM(F722+F733+F742)</f>
        <v>1819.4</v>
      </c>
      <c r="G721" s="12">
        <f>SUM(G722+G733)</f>
        <v>911.4</v>
      </c>
      <c r="H721" s="12">
        <f>SUM(H722+H733)</f>
        <v>897</v>
      </c>
    </row>
    <row r="722" spans="1:8" ht="30">
      <c r="A722" s="1" t="s">
        <v>575</v>
      </c>
      <c r="B722" s="11" t="s">
        <v>527</v>
      </c>
      <c r="C722" s="11" t="s">
        <v>537</v>
      </c>
      <c r="D722" s="11" t="s">
        <v>689</v>
      </c>
      <c r="E722" s="11"/>
      <c r="F722" s="12">
        <f>SUM(F723+F728)</f>
        <v>885.6</v>
      </c>
      <c r="G722" s="12">
        <f>SUM(G723+G728)</f>
        <v>911.4</v>
      </c>
      <c r="H722" s="12">
        <f>SUM(H723+H728)</f>
        <v>897</v>
      </c>
    </row>
    <row r="723" spans="1:8" ht="90">
      <c r="A723" s="1" t="s">
        <v>599</v>
      </c>
      <c r="B723" s="11" t="s">
        <v>527</v>
      </c>
      <c r="C723" s="11" t="s">
        <v>537</v>
      </c>
      <c r="D723" s="11" t="s">
        <v>33</v>
      </c>
      <c r="E723" s="13"/>
      <c r="F723" s="12">
        <f>SUM(F724+F726)</f>
        <v>487.3</v>
      </c>
      <c r="G723" s="12">
        <f>SUM(G724+G726)</f>
        <v>503.5</v>
      </c>
      <c r="H723" s="12">
        <f>SUM(H724+H726)</f>
        <v>520.7</v>
      </c>
    </row>
    <row r="724" spans="1:8" ht="45">
      <c r="A724" s="1" t="s">
        <v>656</v>
      </c>
      <c r="B724" s="11" t="s">
        <v>527</v>
      </c>
      <c r="C724" s="11" t="s">
        <v>537</v>
      </c>
      <c r="D724" s="11" t="s">
        <v>33</v>
      </c>
      <c r="E724" s="11" t="s">
        <v>604</v>
      </c>
      <c r="F724" s="12">
        <f>SUM(F725)</f>
        <v>437.3</v>
      </c>
      <c r="G724" s="12">
        <f>SUM(G725)</f>
        <v>453.5</v>
      </c>
      <c r="H724" s="12">
        <f>SUM(H725)</f>
        <v>470.7</v>
      </c>
    </row>
    <row r="725" spans="1:8" ht="15">
      <c r="A725" s="1" t="s">
        <v>642</v>
      </c>
      <c r="B725" s="11" t="s">
        <v>527</v>
      </c>
      <c r="C725" s="11" t="s">
        <v>537</v>
      </c>
      <c r="D725" s="11" t="s">
        <v>33</v>
      </c>
      <c r="E725" s="11" t="s">
        <v>628</v>
      </c>
      <c r="F725" s="12">
        <f>'Ведомственная структура'!G848</f>
        <v>437.3</v>
      </c>
      <c r="G725" s="12">
        <f>'Ведомственная структура'!H848</f>
        <v>453.5</v>
      </c>
      <c r="H725" s="12">
        <f>'Ведомственная структура'!I848</f>
        <v>470.7</v>
      </c>
    </row>
    <row r="726" spans="1:8" ht="15">
      <c r="A726" s="2" t="s">
        <v>619</v>
      </c>
      <c r="B726" s="11" t="s">
        <v>527</v>
      </c>
      <c r="C726" s="11" t="s">
        <v>537</v>
      </c>
      <c r="D726" s="11" t="s">
        <v>33</v>
      </c>
      <c r="E726" s="11" t="s">
        <v>620</v>
      </c>
      <c r="F726" s="12">
        <f>SUM(F727)</f>
        <v>50</v>
      </c>
      <c r="G726" s="12">
        <f>SUM(G727)</f>
        <v>50</v>
      </c>
      <c r="H726" s="12">
        <f>SUM(H727)</f>
        <v>50</v>
      </c>
    </row>
    <row r="727" spans="1:8" ht="30">
      <c r="A727" s="2" t="s">
        <v>622</v>
      </c>
      <c r="B727" s="11" t="s">
        <v>527</v>
      </c>
      <c r="C727" s="11" t="s">
        <v>537</v>
      </c>
      <c r="D727" s="11" t="s">
        <v>33</v>
      </c>
      <c r="E727" s="11" t="s">
        <v>621</v>
      </c>
      <c r="F727" s="12">
        <f>'Ведомственная структура'!G850</f>
        <v>50</v>
      </c>
      <c r="G727" s="12">
        <f>'Ведомственная структура'!H850</f>
        <v>50</v>
      </c>
      <c r="H727" s="12">
        <f>'Ведомственная структура'!I850</f>
        <v>50</v>
      </c>
    </row>
    <row r="728" spans="1:8" ht="60">
      <c r="A728" s="1" t="s">
        <v>598</v>
      </c>
      <c r="B728" s="11" t="s">
        <v>527</v>
      </c>
      <c r="C728" s="11" t="s">
        <v>537</v>
      </c>
      <c r="D728" s="11" t="s">
        <v>32</v>
      </c>
      <c r="E728" s="13"/>
      <c r="F728" s="12">
        <f>SUM(F729+F731)</f>
        <v>398.3</v>
      </c>
      <c r="G728" s="12">
        <f>SUM(G729+G731)</f>
        <v>407.9</v>
      </c>
      <c r="H728" s="12">
        <f>SUM(H729+H731)</f>
        <v>376.3</v>
      </c>
    </row>
    <row r="729" spans="1:8" ht="45">
      <c r="A729" s="1" t="s">
        <v>656</v>
      </c>
      <c r="B729" s="11" t="s">
        <v>527</v>
      </c>
      <c r="C729" s="11" t="s">
        <v>537</v>
      </c>
      <c r="D729" s="11" t="s">
        <v>32</v>
      </c>
      <c r="E729" s="11" t="s">
        <v>604</v>
      </c>
      <c r="F729" s="12">
        <f>SUM(F730)</f>
        <v>352.5</v>
      </c>
      <c r="G729" s="12">
        <f>SUM(G730)</f>
        <v>361.9</v>
      </c>
      <c r="H729" s="12">
        <f>SUM(H730)</f>
        <v>330.3</v>
      </c>
    </row>
    <row r="730" spans="1:8" ht="15">
      <c r="A730" s="1" t="s">
        <v>642</v>
      </c>
      <c r="B730" s="11" t="s">
        <v>527</v>
      </c>
      <c r="C730" s="11" t="s">
        <v>537</v>
      </c>
      <c r="D730" s="11" t="s">
        <v>32</v>
      </c>
      <c r="E730" s="11" t="s">
        <v>628</v>
      </c>
      <c r="F730" s="12">
        <f>'Ведомственная структура'!G853</f>
        <v>352.5</v>
      </c>
      <c r="G730" s="12">
        <f>'Ведомственная структура'!H853</f>
        <v>361.9</v>
      </c>
      <c r="H730" s="12">
        <f>'Ведомственная структура'!I853</f>
        <v>330.3</v>
      </c>
    </row>
    <row r="731" spans="1:8" ht="15">
      <c r="A731" s="2" t="s">
        <v>619</v>
      </c>
      <c r="B731" s="11" t="s">
        <v>527</v>
      </c>
      <c r="C731" s="11" t="s">
        <v>537</v>
      </c>
      <c r="D731" s="11" t="s">
        <v>32</v>
      </c>
      <c r="E731" s="11" t="s">
        <v>620</v>
      </c>
      <c r="F731" s="12">
        <f>SUM(F732)</f>
        <v>45.8</v>
      </c>
      <c r="G731" s="12">
        <f>SUM(G732)</f>
        <v>46</v>
      </c>
      <c r="H731" s="12">
        <f>SUM(H732)</f>
        <v>46</v>
      </c>
    </row>
    <row r="732" spans="1:8" ht="30">
      <c r="A732" s="2" t="s">
        <v>622</v>
      </c>
      <c r="B732" s="11" t="s">
        <v>527</v>
      </c>
      <c r="C732" s="11" t="s">
        <v>537</v>
      </c>
      <c r="D732" s="11" t="s">
        <v>32</v>
      </c>
      <c r="E732" s="11" t="s">
        <v>621</v>
      </c>
      <c r="F732" s="12">
        <f>'Ведомственная структура'!G855</f>
        <v>45.8</v>
      </c>
      <c r="G732" s="12">
        <f>'Ведомственная структура'!H855</f>
        <v>46</v>
      </c>
      <c r="H732" s="12">
        <f>'Ведомственная структура'!I855</f>
        <v>46</v>
      </c>
    </row>
    <row r="733" spans="1:8" ht="15">
      <c r="A733" s="46" t="s">
        <v>277</v>
      </c>
      <c r="B733" s="44" t="s">
        <v>527</v>
      </c>
      <c r="C733" s="44" t="s">
        <v>537</v>
      </c>
      <c r="D733" s="44" t="s">
        <v>278</v>
      </c>
      <c r="E733" s="44"/>
      <c r="F733" s="12">
        <f>F734</f>
        <v>473.8</v>
      </c>
      <c r="G733" s="12">
        <f>G734</f>
        <v>0</v>
      </c>
      <c r="H733" s="12">
        <f>H734</f>
        <v>0</v>
      </c>
    </row>
    <row r="734" spans="1:8" ht="30">
      <c r="A734" s="46" t="s">
        <v>340</v>
      </c>
      <c r="B734" s="44" t="s">
        <v>527</v>
      </c>
      <c r="C734" s="44" t="s">
        <v>537</v>
      </c>
      <c r="D734" s="44" t="s">
        <v>344</v>
      </c>
      <c r="E734" s="44"/>
      <c r="F734" s="12">
        <f>F738+F735+F740</f>
        <v>473.8</v>
      </c>
      <c r="G734" s="12">
        <f>G738</f>
        <v>0</v>
      </c>
      <c r="H734" s="12">
        <f>H738</f>
        <v>0</v>
      </c>
    </row>
    <row r="735" spans="1:8" ht="45">
      <c r="A735" s="46" t="s">
        <v>656</v>
      </c>
      <c r="B735" s="44" t="s">
        <v>527</v>
      </c>
      <c r="C735" s="44" t="s">
        <v>537</v>
      </c>
      <c r="D735" s="44" t="s">
        <v>344</v>
      </c>
      <c r="E735" s="44" t="s">
        <v>604</v>
      </c>
      <c r="F735" s="12">
        <f>F736+F737</f>
        <v>248.7</v>
      </c>
      <c r="G735" s="12"/>
      <c r="H735" s="12"/>
    </row>
    <row r="736" spans="1:8" ht="15">
      <c r="A736" s="46" t="s">
        <v>642</v>
      </c>
      <c r="B736" s="44" t="s">
        <v>527</v>
      </c>
      <c r="C736" s="44" t="s">
        <v>537</v>
      </c>
      <c r="D736" s="44" t="s">
        <v>344</v>
      </c>
      <c r="E736" s="44" t="s">
        <v>628</v>
      </c>
      <c r="F736" s="12">
        <f>'Ведомственная структура'!G859</f>
        <v>209.5</v>
      </c>
      <c r="G736" s="12"/>
      <c r="H736" s="12"/>
    </row>
    <row r="737" spans="1:8" ht="15">
      <c r="A737" s="46" t="s">
        <v>618</v>
      </c>
      <c r="B737" s="44" t="s">
        <v>527</v>
      </c>
      <c r="C737" s="44" t="s">
        <v>537</v>
      </c>
      <c r="D737" s="44" t="s">
        <v>344</v>
      </c>
      <c r="E737" s="44" t="s">
        <v>617</v>
      </c>
      <c r="F737" s="12">
        <f>'Ведомственная структура'!G860</f>
        <v>39.2</v>
      </c>
      <c r="G737" s="12"/>
      <c r="H737" s="12"/>
    </row>
    <row r="738" spans="1:8" ht="15">
      <c r="A738" s="46" t="s">
        <v>619</v>
      </c>
      <c r="B738" s="44" t="s">
        <v>527</v>
      </c>
      <c r="C738" s="44" t="s">
        <v>537</v>
      </c>
      <c r="D738" s="44" t="s">
        <v>344</v>
      </c>
      <c r="E738" s="44" t="s">
        <v>620</v>
      </c>
      <c r="F738" s="12">
        <f>F739</f>
        <v>207.8</v>
      </c>
      <c r="G738" s="12">
        <f>G739</f>
        <v>0</v>
      </c>
      <c r="H738" s="12">
        <f>H739</f>
        <v>0</v>
      </c>
    </row>
    <row r="739" spans="1:8" ht="30">
      <c r="A739" s="46" t="s">
        <v>622</v>
      </c>
      <c r="B739" s="44" t="s">
        <v>527</v>
      </c>
      <c r="C739" s="44" t="s">
        <v>537</v>
      </c>
      <c r="D739" s="44" t="s">
        <v>344</v>
      </c>
      <c r="E739" s="44" t="s">
        <v>621</v>
      </c>
      <c r="F739" s="12">
        <f>'Ведомственная структура'!G862</f>
        <v>207.8</v>
      </c>
      <c r="G739" s="12"/>
      <c r="H739" s="12"/>
    </row>
    <row r="740" spans="1:8" ht="15">
      <c r="A740" s="46" t="s">
        <v>623</v>
      </c>
      <c r="B740" s="44" t="s">
        <v>527</v>
      </c>
      <c r="C740" s="44" t="s">
        <v>537</v>
      </c>
      <c r="D740" s="44" t="s">
        <v>344</v>
      </c>
      <c r="E740" s="44" t="s">
        <v>625</v>
      </c>
      <c r="F740" s="12">
        <f>F741</f>
        <v>17.3</v>
      </c>
      <c r="G740" s="12"/>
      <c r="H740" s="12"/>
    </row>
    <row r="741" spans="1:8" ht="15">
      <c r="A741" s="46" t="s">
        <v>624</v>
      </c>
      <c r="B741" s="44" t="s">
        <v>527</v>
      </c>
      <c r="C741" s="44" t="s">
        <v>537</v>
      </c>
      <c r="D741" s="44" t="s">
        <v>344</v>
      </c>
      <c r="E741" s="44" t="s">
        <v>626</v>
      </c>
      <c r="F741" s="12">
        <f>'Ведомственная структура'!G864</f>
        <v>17.3</v>
      </c>
      <c r="G741" s="12"/>
      <c r="H741" s="12"/>
    </row>
    <row r="742" spans="1:8" ht="15">
      <c r="A742" s="46" t="s">
        <v>301</v>
      </c>
      <c r="B742" s="44" t="s">
        <v>527</v>
      </c>
      <c r="C742" s="44" t="s">
        <v>537</v>
      </c>
      <c r="D742" s="44" t="s">
        <v>302</v>
      </c>
      <c r="E742" s="44"/>
      <c r="F742" s="12">
        <f>F743</f>
        <v>460</v>
      </c>
      <c r="G742" s="12"/>
      <c r="H742" s="12"/>
    </row>
    <row r="743" spans="1:8" ht="15">
      <c r="A743" s="46" t="s">
        <v>334</v>
      </c>
      <c r="B743" s="43" t="s">
        <v>527</v>
      </c>
      <c r="C743" s="43" t="s">
        <v>537</v>
      </c>
      <c r="D743" s="43" t="s">
        <v>347</v>
      </c>
      <c r="E743" s="43"/>
      <c r="F743" s="12">
        <f aca="true" t="shared" si="125" ref="F743:H744">F744</f>
        <v>460</v>
      </c>
      <c r="G743" s="12">
        <f t="shared" si="125"/>
        <v>0</v>
      </c>
      <c r="H743" s="12">
        <f t="shared" si="125"/>
        <v>0</v>
      </c>
    </row>
    <row r="744" spans="1:8" ht="45">
      <c r="A744" s="46" t="s">
        <v>656</v>
      </c>
      <c r="B744" s="43" t="s">
        <v>527</v>
      </c>
      <c r="C744" s="43" t="s">
        <v>537</v>
      </c>
      <c r="D744" s="43" t="s">
        <v>347</v>
      </c>
      <c r="E744" s="43" t="s">
        <v>604</v>
      </c>
      <c r="F744" s="12">
        <f>F745+F746</f>
        <v>460</v>
      </c>
      <c r="G744" s="12">
        <f t="shared" si="125"/>
        <v>0</v>
      </c>
      <c r="H744" s="12">
        <f t="shared" si="125"/>
        <v>0</v>
      </c>
    </row>
    <row r="745" spans="1:8" ht="15">
      <c r="A745" s="46" t="s">
        <v>627</v>
      </c>
      <c r="B745" s="43" t="s">
        <v>527</v>
      </c>
      <c r="C745" s="43" t="s">
        <v>537</v>
      </c>
      <c r="D745" s="43" t="s">
        <v>347</v>
      </c>
      <c r="E745" s="43" t="s">
        <v>628</v>
      </c>
      <c r="F745" s="12">
        <f>'Ведомственная структура'!G868</f>
        <v>340</v>
      </c>
      <c r="G745" s="12">
        <f>'Ведомственная структура'!H868</f>
        <v>0</v>
      </c>
      <c r="H745" s="12">
        <f>'Ведомственная структура'!I868</f>
        <v>0</v>
      </c>
    </row>
    <row r="746" spans="1:8" ht="15">
      <c r="A746" s="46" t="s">
        <v>618</v>
      </c>
      <c r="B746" s="43" t="s">
        <v>527</v>
      </c>
      <c r="C746" s="43" t="s">
        <v>537</v>
      </c>
      <c r="D746" s="43" t="s">
        <v>347</v>
      </c>
      <c r="E746" s="43" t="s">
        <v>617</v>
      </c>
      <c r="F746" s="12">
        <f>'Ведомственная структура'!G869</f>
        <v>120</v>
      </c>
      <c r="G746" s="12">
        <f>'Ведомственная структура'!H869</f>
        <v>0</v>
      </c>
      <c r="H746" s="12">
        <f>'Ведомственная структура'!I869</f>
        <v>0</v>
      </c>
    </row>
    <row r="747" spans="1:8" ht="15">
      <c r="A747" s="1" t="s">
        <v>517</v>
      </c>
      <c r="B747" s="11" t="s">
        <v>527</v>
      </c>
      <c r="C747" s="11" t="s">
        <v>537</v>
      </c>
      <c r="D747" s="11" t="s">
        <v>683</v>
      </c>
      <c r="E747" s="11"/>
      <c r="F747" s="12">
        <f aca="true" t="shared" si="126" ref="F747:H749">SUM(F748)</f>
        <v>2166.5000000000005</v>
      </c>
      <c r="G747" s="12">
        <f t="shared" si="126"/>
        <v>1525.5</v>
      </c>
      <c r="H747" s="12">
        <f t="shared" si="126"/>
        <v>1587.3</v>
      </c>
    </row>
    <row r="748" spans="1:8" ht="15">
      <c r="A748" s="1" t="s">
        <v>589</v>
      </c>
      <c r="B748" s="11" t="s">
        <v>527</v>
      </c>
      <c r="C748" s="11" t="s">
        <v>537</v>
      </c>
      <c r="D748" s="11" t="s">
        <v>684</v>
      </c>
      <c r="E748" s="11"/>
      <c r="F748" s="12">
        <f>SUM(F749)</f>
        <v>2166.5000000000005</v>
      </c>
      <c r="G748" s="12">
        <f t="shared" si="126"/>
        <v>1525.5</v>
      </c>
      <c r="H748" s="12">
        <f t="shared" si="126"/>
        <v>1587.3</v>
      </c>
    </row>
    <row r="749" spans="1:8" ht="15">
      <c r="A749" s="1" t="s">
        <v>588</v>
      </c>
      <c r="B749" s="11" t="s">
        <v>527</v>
      </c>
      <c r="C749" s="11" t="s">
        <v>537</v>
      </c>
      <c r="D749" s="11" t="s">
        <v>685</v>
      </c>
      <c r="E749" s="11"/>
      <c r="F749" s="12">
        <f t="shared" si="126"/>
        <v>2166.5000000000005</v>
      </c>
      <c r="G749" s="12">
        <f t="shared" si="126"/>
        <v>1525.5</v>
      </c>
      <c r="H749" s="12">
        <f t="shared" si="126"/>
        <v>1587.3</v>
      </c>
    </row>
    <row r="750" spans="1:8" ht="30">
      <c r="A750" s="1" t="s">
        <v>408</v>
      </c>
      <c r="B750" s="11" t="s">
        <v>527</v>
      </c>
      <c r="C750" s="11" t="s">
        <v>537</v>
      </c>
      <c r="D750" s="11" t="s">
        <v>686</v>
      </c>
      <c r="E750" s="11"/>
      <c r="F750" s="12">
        <f>SUM(F751+F753+F755)</f>
        <v>2166.5000000000005</v>
      </c>
      <c r="G750" s="12">
        <f>SUM(G751+G753+G755)</f>
        <v>1525.5</v>
      </c>
      <c r="H750" s="12">
        <f>SUM(H751+H753+H755)</f>
        <v>1587.3</v>
      </c>
    </row>
    <row r="751" spans="1:8" ht="45">
      <c r="A751" s="1" t="s">
        <v>643</v>
      </c>
      <c r="B751" s="11" t="s">
        <v>527</v>
      </c>
      <c r="C751" s="11" t="s">
        <v>537</v>
      </c>
      <c r="D751" s="11" t="s">
        <v>686</v>
      </c>
      <c r="E751" s="11" t="s">
        <v>604</v>
      </c>
      <c r="F751" s="12">
        <f>SUM(F752)</f>
        <v>2146.3</v>
      </c>
      <c r="G751" s="12">
        <f>SUM(G752)</f>
        <v>1495</v>
      </c>
      <c r="H751" s="12">
        <f>SUM(H752)</f>
        <v>1551.8</v>
      </c>
    </row>
    <row r="752" spans="1:8" ht="15">
      <c r="A752" s="1" t="s">
        <v>644</v>
      </c>
      <c r="B752" s="11" t="s">
        <v>527</v>
      </c>
      <c r="C752" s="11" t="s">
        <v>537</v>
      </c>
      <c r="D752" s="11" t="s">
        <v>686</v>
      </c>
      <c r="E752" s="11" t="s">
        <v>617</v>
      </c>
      <c r="F752" s="12">
        <f>'Ведомственная структура'!G875</f>
        <v>2146.3</v>
      </c>
      <c r="G752" s="12">
        <f>'Ведомственная структура'!H875</f>
        <v>1495</v>
      </c>
      <c r="H752" s="12">
        <f>'Ведомственная структура'!I875</f>
        <v>1551.8</v>
      </c>
    </row>
    <row r="753" spans="1:8" ht="15">
      <c r="A753" s="1" t="s">
        <v>645</v>
      </c>
      <c r="B753" s="11" t="s">
        <v>527</v>
      </c>
      <c r="C753" s="11" t="s">
        <v>537</v>
      </c>
      <c r="D753" s="11" t="s">
        <v>686</v>
      </c>
      <c r="E753" s="11" t="s">
        <v>620</v>
      </c>
      <c r="F753" s="12">
        <f>SUM(F754)</f>
        <v>19.9</v>
      </c>
      <c r="G753" s="12">
        <f>SUM(G754)</f>
        <v>30</v>
      </c>
      <c r="H753" s="12">
        <f>SUM(H754)</f>
        <v>35</v>
      </c>
    </row>
    <row r="754" spans="1:8" ht="30">
      <c r="A754" s="1" t="s">
        <v>646</v>
      </c>
      <c r="B754" s="11" t="s">
        <v>527</v>
      </c>
      <c r="C754" s="11" t="s">
        <v>537</v>
      </c>
      <c r="D754" s="11" t="s">
        <v>686</v>
      </c>
      <c r="E754" s="11" t="s">
        <v>621</v>
      </c>
      <c r="F754" s="12">
        <f>'Ведомственная структура'!G877</f>
        <v>19.9</v>
      </c>
      <c r="G754" s="12">
        <f>'Ведомственная структура'!H877</f>
        <v>30</v>
      </c>
      <c r="H754" s="12">
        <f>'Ведомственная структура'!I877</f>
        <v>35</v>
      </c>
    </row>
    <row r="755" spans="1:8" ht="15">
      <c r="A755" s="1" t="s">
        <v>623</v>
      </c>
      <c r="B755" s="11" t="s">
        <v>527</v>
      </c>
      <c r="C755" s="11" t="s">
        <v>537</v>
      </c>
      <c r="D755" s="11" t="s">
        <v>686</v>
      </c>
      <c r="E755" s="11" t="s">
        <v>625</v>
      </c>
      <c r="F755" s="12">
        <f>F756</f>
        <v>0.3</v>
      </c>
      <c r="G755" s="12">
        <f>G756</f>
        <v>0.5</v>
      </c>
      <c r="H755" s="12">
        <f>H756</f>
        <v>0.5</v>
      </c>
    </row>
    <row r="756" spans="1:8" ht="15">
      <c r="A756" s="1" t="s">
        <v>624</v>
      </c>
      <c r="B756" s="11" t="s">
        <v>527</v>
      </c>
      <c r="C756" s="11" t="s">
        <v>537</v>
      </c>
      <c r="D756" s="11" t="s">
        <v>686</v>
      </c>
      <c r="E756" s="11" t="s">
        <v>626</v>
      </c>
      <c r="F756" s="12">
        <f>'Ведомственная структура'!G879</f>
        <v>0.3</v>
      </c>
      <c r="G756" s="12">
        <f>'Ведомственная структура'!H879</f>
        <v>0.5</v>
      </c>
      <c r="H756" s="12">
        <f>'Ведомственная структура'!I879</f>
        <v>0.5</v>
      </c>
    </row>
    <row r="757" spans="1:8" ht="30">
      <c r="A757" s="1" t="s">
        <v>676</v>
      </c>
      <c r="B757" s="11" t="s">
        <v>527</v>
      </c>
      <c r="C757" s="11" t="s">
        <v>537</v>
      </c>
      <c r="D757" s="11" t="s">
        <v>697</v>
      </c>
      <c r="E757" s="11"/>
      <c r="F757" s="12">
        <f>SUM(F758+F765)</f>
        <v>15276.300000000001</v>
      </c>
      <c r="G757" s="12">
        <f>SUM(G758+G765+G743)</f>
        <v>11451.699999999999</v>
      </c>
      <c r="H757" s="12">
        <f>SUM(H758+H765+H743)</f>
        <v>11872.3</v>
      </c>
    </row>
    <row r="758" spans="1:8" ht="15">
      <c r="A758" s="1" t="s">
        <v>579</v>
      </c>
      <c r="B758" s="11" t="s">
        <v>527</v>
      </c>
      <c r="C758" s="11" t="s">
        <v>537</v>
      </c>
      <c r="D758" s="11" t="s">
        <v>698</v>
      </c>
      <c r="E758" s="11"/>
      <c r="F758" s="12">
        <f>SUM(F759+F761+F763)</f>
        <v>15262.6</v>
      </c>
      <c r="G758" s="12">
        <f>SUM(G759+G761+G763)</f>
        <v>11427.9</v>
      </c>
      <c r="H758" s="12">
        <f>SUM(H759+H761+H763)</f>
        <v>11848.5</v>
      </c>
    </row>
    <row r="759" spans="1:8" ht="45">
      <c r="A759" s="1" t="s">
        <v>656</v>
      </c>
      <c r="B759" s="11" t="s">
        <v>527</v>
      </c>
      <c r="C759" s="11" t="s">
        <v>537</v>
      </c>
      <c r="D759" s="11" t="s">
        <v>698</v>
      </c>
      <c r="E759" s="11" t="s">
        <v>604</v>
      </c>
      <c r="F759" s="14">
        <f>SUM(F760)</f>
        <v>12059</v>
      </c>
      <c r="G759" s="14">
        <f>SUM(G760)</f>
        <v>7638.2</v>
      </c>
      <c r="H759" s="14">
        <f>SUM(H760)</f>
        <v>7928.5</v>
      </c>
    </row>
    <row r="760" spans="1:8" ht="15">
      <c r="A760" s="1" t="s">
        <v>642</v>
      </c>
      <c r="B760" s="11" t="s">
        <v>527</v>
      </c>
      <c r="C760" s="11" t="s">
        <v>537</v>
      </c>
      <c r="D760" s="11" t="s">
        <v>698</v>
      </c>
      <c r="E760" s="11" t="s">
        <v>628</v>
      </c>
      <c r="F760" s="12">
        <f>'Ведомственная структура'!G883</f>
        <v>12059</v>
      </c>
      <c r="G760" s="12">
        <f>'Ведомственная структура'!H883</f>
        <v>7638.2</v>
      </c>
      <c r="H760" s="12">
        <f>'Ведомственная структура'!I883</f>
        <v>7928.5</v>
      </c>
    </row>
    <row r="761" spans="1:8" ht="15">
      <c r="A761" s="1" t="s">
        <v>619</v>
      </c>
      <c r="B761" s="11" t="s">
        <v>527</v>
      </c>
      <c r="C761" s="11" t="s">
        <v>537</v>
      </c>
      <c r="D761" s="11" t="s">
        <v>698</v>
      </c>
      <c r="E761" s="11" t="s">
        <v>620</v>
      </c>
      <c r="F761" s="14">
        <f>SUM(F762)</f>
        <v>3198.7</v>
      </c>
      <c r="G761" s="14">
        <f>SUM(G762)</f>
        <v>3769.7</v>
      </c>
      <c r="H761" s="14">
        <f>SUM(H762)</f>
        <v>3900</v>
      </c>
    </row>
    <row r="762" spans="1:8" ht="30">
      <c r="A762" s="1" t="s">
        <v>622</v>
      </c>
      <c r="B762" s="11" t="s">
        <v>527</v>
      </c>
      <c r="C762" s="11" t="s">
        <v>537</v>
      </c>
      <c r="D762" s="11" t="s">
        <v>698</v>
      </c>
      <c r="E762" s="11" t="s">
        <v>621</v>
      </c>
      <c r="F762" s="12">
        <f>'Ведомственная структура'!G885</f>
        <v>3198.7</v>
      </c>
      <c r="G762" s="12">
        <f>'Ведомственная структура'!H885</f>
        <v>3769.7</v>
      </c>
      <c r="H762" s="12">
        <f>'Ведомственная структура'!I885</f>
        <v>3900</v>
      </c>
    </row>
    <row r="763" spans="1:8" ht="15">
      <c r="A763" s="1" t="s">
        <v>623</v>
      </c>
      <c r="B763" s="11" t="s">
        <v>527</v>
      </c>
      <c r="C763" s="11" t="s">
        <v>537</v>
      </c>
      <c r="D763" s="11" t="s">
        <v>698</v>
      </c>
      <c r="E763" s="11" t="s">
        <v>625</v>
      </c>
      <c r="F763" s="12">
        <f>F764</f>
        <v>4.9</v>
      </c>
      <c r="G763" s="12">
        <f>G764</f>
        <v>20</v>
      </c>
      <c r="H763" s="12">
        <f>H764</f>
        <v>20</v>
      </c>
    </row>
    <row r="764" spans="1:8" ht="15">
      <c r="A764" s="1" t="s">
        <v>624</v>
      </c>
      <c r="B764" s="11" t="s">
        <v>527</v>
      </c>
      <c r="C764" s="11" t="s">
        <v>537</v>
      </c>
      <c r="D764" s="11" t="s">
        <v>698</v>
      </c>
      <c r="E764" s="11" t="s">
        <v>626</v>
      </c>
      <c r="F764" s="12">
        <f>'Ведомственная структура'!G887</f>
        <v>4.9</v>
      </c>
      <c r="G764" s="12">
        <f>'Ведомственная структура'!H887</f>
        <v>20</v>
      </c>
      <c r="H764" s="12">
        <f>'Ведомственная структура'!I887</f>
        <v>20</v>
      </c>
    </row>
    <row r="765" spans="1:8" ht="30">
      <c r="A765" s="1" t="s">
        <v>580</v>
      </c>
      <c r="B765" s="11" t="s">
        <v>527</v>
      </c>
      <c r="C765" s="11" t="s">
        <v>537</v>
      </c>
      <c r="D765" s="11" t="s">
        <v>699</v>
      </c>
      <c r="E765" s="11"/>
      <c r="F765" s="12">
        <f aca="true" t="shared" si="127" ref="F765:H766">F766</f>
        <v>13.7</v>
      </c>
      <c r="G765" s="12">
        <f t="shared" si="127"/>
        <v>23.8</v>
      </c>
      <c r="H765" s="12">
        <f t="shared" si="127"/>
        <v>23.8</v>
      </c>
    </row>
    <row r="766" spans="1:8" ht="15">
      <c r="A766" s="1" t="s">
        <v>623</v>
      </c>
      <c r="B766" s="11" t="s">
        <v>527</v>
      </c>
      <c r="C766" s="11" t="s">
        <v>537</v>
      </c>
      <c r="D766" s="11" t="s">
        <v>699</v>
      </c>
      <c r="E766" s="11" t="s">
        <v>625</v>
      </c>
      <c r="F766" s="12">
        <f t="shared" si="127"/>
        <v>13.7</v>
      </c>
      <c r="G766" s="12">
        <f t="shared" si="127"/>
        <v>23.8</v>
      </c>
      <c r="H766" s="12">
        <f t="shared" si="127"/>
        <v>23.8</v>
      </c>
    </row>
    <row r="767" spans="1:8" ht="15">
      <c r="A767" s="1" t="s">
        <v>624</v>
      </c>
      <c r="B767" s="11" t="s">
        <v>527</v>
      </c>
      <c r="C767" s="11" t="s">
        <v>537</v>
      </c>
      <c r="D767" s="11" t="s">
        <v>699</v>
      </c>
      <c r="E767" s="11" t="s">
        <v>626</v>
      </c>
      <c r="F767" s="12">
        <f>'Ведомственная структура'!G890</f>
        <v>13.7</v>
      </c>
      <c r="G767" s="12">
        <f>'Ведомственная структура'!H890</f>
        <v>23.8</v>
      </c>
      <c r="H767" s="12">
        <f>'Ведомственная структура'!I890</f>
        <v>23.8</v>
      </c>
    </row>
    <row r="768" spans="1:8" ht="30">
      <c r="A768" s="46" t="s">
        <v>299</v>
      </c>
      <c r="B768" s="43" t="s">
        <v>527</v>
      </c>
      <c r="C768" s="43" t="s">
        <v>537</v>
      </c>
      <c r="D768" s="43" t="s">
        <v>15</v>
      </c>
      <c r="E768" s="43"/>
      <c r="F768" s="12">
        <f aca="true" t="shared" si="128" ref="F768:H769">F769</f>
        <v>676.8</v>
      </c>
      <c r="G768" s="12">
        <f t="shared" si="128"/>
        <v>0</v>
      </c>
      <c r="H768" s="12">
        <f t="shared" si="128"/>
        <v>0</v>
      </c>
    </row>
    <row r="769" spans="1:8" ht="15">
      <c r="A769" s="46" t="s">
        <v>665</v>
      </c>
      <c r="B769" s="43" t="s">
        <v>527</v>
      </c>
      <c r="C769" s="43" t="s">
        <v>537</v>
      </c>
      <c r="D769" s="43" t="s">
        <v>19</v>
      </c>
      <c r="E769" s="43"/>
      <c r="F769" s="12">
        <f t="shared" si="128"/>
        <v>676.8</v>
      </c>
      <c r="G769" s="12">
        <f t="shared" si="128"/>
        <v>0</v>
      </c>
      <c r="H769" s="12">
        <f t="shared" si="128"/>
        <v>0</v>
      </c>
    </row>
    <row r="770" spans="1:8" ht="30">
      <c r="A770" s="46" t="s">
        <v>298</v>
      </c>
      <c r="B770" s="43" t="s">
        <v>527</v>
      </c>
      <c r="C770" s="43" t="s">
        <v>537</v>
      </c>
      <c r="D770" s="43" t="s">
        <v>293</v>
      </c>
      <c r="E770" s="43"/>
      <c r="F770" s="12">
        <f>F771+F774</f>
        <v>676.8</v>
      </c>
      <c r="G770" s="12">
        <f>G771+G774</f>
        <v>0</v>
      </c>
      <c r="H770" s="12">
        <f>H771+H774</f>
        <v>0</v>
      </c>
    </row>
    <row r="771" spans="1:8" ht="30">
      <c r="A771" s="46" t="s">
        <v>297</v>
      </c>
      <c r="B771" s="43" t="s">
        <v>527</v>
      </c>
      <c r="C771" s="43" t="s">
        <v>537</v>
      </c>
      <c r="D771" s="43" t="s">
        <v>294</v>
      </c>
      <c r="E771" s="43"/>
      <c r="F771" s="12">
        <f aca="true" t="shared" si="129" ref="F771:H772">F772</f>
        <v>643</v>
      </c>
      <c r="G771" s="12">
        <f t="shared" si="129"/>
        <v>0</v>
      </c>
      <c r="H771" s="12">
        <f t="shared" si="129"/>
        <v>0</v>
      </c>
    </row>
    <row r="772" spans="1:8" ht="45">
      <c r="A772" s="46" t="s">
        <v>656</v>
      </c>
      <c r="B772" s="43" t="s">
        <v>527</v>
      </c>
      <c r="C772" s="43" t="s">
        <v>537</v>
      </c>
      <c r="D772" s="43" t="s">
        <v>294</v>
      </c>
      <c r="E772" s="43" t="s">
        <v>604</v>
      </c>
      <c r="F772" s="12">
        <f t="shared" si="129"/>
        <v>643</v>
      </c>
      <c r="G772" s="12">
        <f t="shared" si="129"/>
        <v>0</v>
      </c>
      <c r="H772" s="12">
        <f t="shared" si="129"/>
        <v>0</v>
      </c>
    </row>
    <row r="773" spans="1:8" ht="15">
      <c r="A773" s="46" t="s">
        <v>642</v>
      </c>
      <c r="B773" s="43" t="s">
        <v>527</v>
      </c>
      <c r="C773" s="43" t="s">
        <v>537</v>
      </c>
      <c r="D773" s="43" t="s">
        <v>294</v>
      </c>
      <c r="E773" s="43" t="s">
        <v>628</v>
      </c>
      <c r="F773" s="12">
        <f>'Ведомственная структура'!G896</f>
        <v>643</v>
      </c>
      <c r="G773" s="12">
        <f>'Ведомственная структура'!H896</f>
        <v>0</v>
      </c>
      <c r="H773" s="12">
        <f>'Ведомственная структура'!I896</f>
        <v>0</v>
      </c>
    </row>
    <row r="774" spans="1:8" ht="30">
      <c r="A774" s="46" t="s">
        <v>296</v>
      </c>
      <c r="B774" s="43" t="s">
        <v>527</v>
      </c>
      <c r="C774" s="43" t="s">
        <v>537</v>
      </c>
      <c r="D774" s="43" t="s">
        <v>295</v>
      </c>
      <c r="E774" s="43"/>
      <c r="F774" s="12">
        <f aca="true" t="shared" si="130" ref="F774:H775">F775</f>
        <v>33.8</v>
      </c>
      <c r="G774" s="12">
        <f t="shared" si="130"/>
        <v>0</v>
      </c>
      <c r="H774" s="12">
        <f t="shared" si="130"/>
        <v>0</v>
      </c>
    </row>
    <row r="775" spans="1:8" ht="45">
      <c r="A775" s="46" t="s">
        <v>656</v>
      </c>
      <c r="B775" s="43" t="s">
        <v>527</v>
      </c>
      <c r="C775" s="43" t="s">
        <v>537</v>
      </c>
      <c r="D775" s="43" t="s">
        <v>295</v>
      </c>
      <c r="E775" s="43" t="s">
        <v>604</v>
      </c>
      <c r="F775" s="12">
        <f t="shared" si="130"/>
        <v>33.8</v>
      </c>
      <c r="G775" s="12">
        <f t="shared" si="130"/>
        <v>0</v>
      </c>
      <c r="H775" s="12">
        <f t="shared" si="130"/>
        <v>0</v>
      </c>
    </row>
    <row r="776" spans="1:8" ht="15">
      <c r="A776" s="46" t="s">
        <v>642</v>
      </c>
      <c r="B776" s="43" t="s">
        <v>527</v>
      </c>
      <c r="C776" s="43" t="s">
        <v>537</v>
      </c>
      <c r="D776" s="43" t="s">
        <v>295</v>
      </c>
      <c r="E776" s="43" t="s">
        <v>628</v>
      </c>
      <c r="F776" s="12">
        <f>'Ведомственная структура'!G899</f>
        <v>33.8</v>
      </c>
      <c r="G776" s="12">
        <f>'Ведомственная структура'!H899</f>
        <v>0</v>
      </c>
      <c r="H776" s="12">
        <f>'Ведомственная структура'!I899</f>
        <v>0</v>
      </c>
    </row>
    <row r="777" spans="1:8" ht="15">
      <c r="A777" s="2" t="s">
        <v>207</v>
      </c>
      <c r="B777" s="11" t="s">
        <v>527</v>
      </c>
      <c r="C777" s="11" t="s">
        <v>537</v>
      </c>
      <c r="D777" s="11" t="s">
        <v>495</v>
      </c>
      <c r="E777" s="11"/>
      <c r="F777" s="12">
        <f aca="true" t="shared" si="131" ref="F777:H780">SUM(F778)</f>
        <v>166.2</v>
      </c>
      <c r="G777" s="12">
        <f t="shared" si="131"/>
        <v>134.9</v>
      </c>
      <c r="H777" s="12">
        <f t="shared" si="131"/>
        <v>134.9</v>
      </c>
    </row>
    <row r="778" spans="1:8" ht="30">
      <c r="A778" s="29" t="s">
        <v>511</v>
      </c>
      <c r="B778" s="11" t="s">
        <v>527</v>
      </c>
      <c r="C778" s="11" t="s">
        <v>537</v>
      </c>
      <c r="D778" s="11" t="s">
        <v>507</v>
      </c>
      <c r="E778" s="11"/>
      <c r="F778" s="12">
        <f t="shared" si="131"/>
        <v>166.2</v>
      </c>
      <c r="G778" s="12">
        <f t="shared" si="131"/>
        <v>134.9</v>
      </c>
      <c r="H778" s="12">
        <f t="shared" si="131"/>
        <v>134.9</v>
      </c>
    </row>
    <row r="779" spans="1:8" ht="15">
      <c r="A779" s="1" t="s">
        <v>76</v>
      </c>
      <c r="B779" s="11" t="s">
        <v>527</v>
      </c>
      <c r="C779" s="11" t="s">
        <v>537</v>
      </c>
      <c r="D779" s="11" t="s">
        <v>508</v>
      </c>
      <c r="E779" s="11"/>
      <c r="F779" s="12">
        <f t="shared" si="131"/>
        <v>166.2</v>
      </c>
      <c r="G779" s="12">
        <f t="shared" si="131"/>
        <v>134.9</v>
      </c>
      <c r="H779" s="12">
        <f t="shared" si="131"/>
        <v>134.9</v>
      </c>
    </row>
    <row r="780" spans="1:8" ht="15">
      <c r="A780" s="1" t="s">
        <v>619</v>
      </c>
      <c r="B780" s="11" t="s">
        <v>527</v>
      </c>
      <c r="C780" s="11" t="s">
        <v>537</v>
      </c>
      <c r="D780" s="11" t="s">
        <v>508</v>
      </c>
      <c r="E780" s="11" t="s">
        <v>620</v>
      </c>
      <c r="F780" s="12">
        <f t="shared" si="131"/>
        <v>166.2</v>
      </c>
      <c r="G780" s="12">
        <f t="shared" si="131"/>
        <v>134.9</v>
      </c>
      <c r="H780" s="12">
        <f t="shared" si="131"/>
        <v>134.9</v>
      </c>
    </row>
    <row r="781" spans="1:8" ht="30">
      <c r="A781" s="1" t="s">
        <v>622</v>
      </c>
      <c r="B781" s="11" t="s">
        <v>527</v>
      </c>
      <c r="C781" s="11" t="s">
        <v>537</v>
      </c>
      <c r="D781" s="11" t="s">
        <v>508</v>
      </c>
      <c r="E781" s="11" t="s">
        <v>621</v>
      </c>
      <c r="F781" s="12">
        <f>'Ведомственная структура'!G904</f>
        <v>166.2</v>
      </c>
      <c r="G781" s="12">
        <f>'Ведомственная структура'!H904</f>
        <v>134.9</v>
      </c>
      <c r="H781" s="12">
        <f>'Ведомственная структура'!I904</f>
        <v>134.9</v>
      </c>
    </row>
    <row r="782" spans="1:8" ht="14.25">
      <c r="A782" s="7" t="s">
        <v>558</v>
      </c>
      <c r="B782" s="8" t="s">
        <v>530</v>
      </c>
      <c r="C782" s="8"/>
      <c r="D782" s="8"/>
      <c r="E782" s="8"/>
      <c r="F782" s="9">
        <f>SUM(F783+F856)</f>
        <v>52942.5</v>
      </c>
      <c r="G782" s="9">
        <f>SUM(G783+G856)</f>
        <v>21095.5</v>
      </c>
      <c r="H782" s="9">
        <f>SUM(H783+H856)</f>
        <v>22749.999999999996</v>
      </c>
    </row>
    <row r="783" spans="1:8" ht="15">
      <c r="A783" s="1" t="s">
        <v>521</v>
      </c>
      <c r="B783" s="11" t="s">
        <v>530</v>
      </c>
      <c r="C783" s="11" t="s">
        <v>525</v>
      </c>
      <c r="D783" s="11"/>
      <c r="E783" s="11"/>
      <c r="F783" s="12">
        <f>SUM(F784+F792+F845+F851)</f>
        <v>45515.8</v>
      </c>
      <c r="G783" s="12">
        <f>SUM(G784+G792+G845+G851)</f>
        <v>16158.300000000001</v>
      </c>
      <c r="H783" s="12">
        <f>SUM(H784+H792+H845+H851)</f>
        <v>17687.399999999998</v>
      </c>
    </row>
    <row r="784" spans="1:8" ht="15">
      <c r="A784" s="1" t="s">
        <v>577</v>
      </c>
      <c r="B784" s="11" t="s">
        <v>530</v>
      </c>
      <c r="C784" s="11" t="s">
        <v>525</v>
      </c>
      <c r="D784" s="11" t="s">
        <v>694</v>
      </c>
      <c r="E784" s="11"/>
      <c r="F784" s="12">
        <f>SUM(F785+F789)</f>
        <v>1531.4</v>
      </c>
      <c r="G784" s="12">
        <f>SUM(G785+G789)</f>
        <v>470</v>
      </c>
      <c r="H784" s="12">
        <f>SUM(H785+H789)</f>
        <v>360</v>
      </c>
    </row>
    <row r="785" spans="1:8" ht="15">
      <c r="A785" s="1" t="s">
        <v>60</v>
      </c>
      <c r="B785" s="11" t="s">
        <v>530</v>
      </c>
      <c r="C785" s="11" t="s">
        <v>525</v>
      </c>
      <c r="D785" s="11" t="s">
        <v>61</v>
      </c>
      <c r="E785" s="11"/>
      <c r="F785" s="12">
        <f>SUM(F786)</f>
        <v>1526.3000000000002</v>
      </c>
      <c r="G785" s="12">
        <f>SUM(G786)</f>
        <v>470</v>
      </c>
      <c r="H785" s="12">
        <f>SUM(H786)</f>
        <v>360</v>
      </c>
    </row>
    <row r="786" spans="1:8" ht="30">
      <c r="A786" s="1" t="s">
        <v>433</v>
      </c>
      <c r="B786" s="11" t="s">
        <v>530</v>
      </c>
      <c r="C786" s="11" t="s">
        <v>525</v>
      </c>
      <c r="D786" s="11" t="s">
        <v>434</v>
      </c>
      <c r="E786" s="11"/>
      <c r="F786" s="12">
        <f aca="true" t="shared" si="132" ref="F786:H787">SUM(F787)</f>
        <v>1526.3000000000002</v>
      </c>
      <c r="G786" s="12">
        <f t="shared" si="132"/>
        <v>470</v>
      </c>
      <c r="H786" s="12">
        <f t="shared" si="132"/>
        <v>360</v>
      </c>
    </row>
    <row r="787" spans="1:8" ht="30">
      <c r="A787" s="1" t="s">
        <v>587</v>
      </c>
      <c r="B787" s="11" t="s">
        <v>530</v>
      </c>
      <c r="C787" s="11" t="s">
        <v>525</v>
      </c>
      <c r="D787" s="11" t="s">
        <v>434</v>
      </c>
      <c r="E787" s="11" t="s">
        <v>601</v>
      </c>
      <c r="F787" s="12">
        <f t="shared" si="132"/>
        <v>1526.3000000000002</v>
      </c>
      <c r="G787" s="12">
        <f t="shared" si="132"/>
        <v>470</v>
      </c>
      <c r="H787" s="12">
        <f t="shared" si="132"/>
        <v>360</v>
      </c>
    </row>
    <row r="788" spans="1:8" ht="15">
      <c r="A788" s="1" t="s">
        <v>602</v>
      </c>
      <c r="B788" s="11" t="s">
        <v>530</v>
      </c>
      <c r="C788" s="11" t="s">
        <v>525</v>
      </c>
      <c r="D788" s="11" t="s">
        <v>434</v>
      </c>
      <c r="E788" s="11" t="s">
        <v>603</v>
      </c>
      <c r="F788" s="12">
        <f>'Ведомственная структура'!G982</f>
        <v>1526.3000000000002</v>
      </c>
      <c r="G788" s="12">
        <f>'Ведомственная структура'!H982</f>
        <v>470</v>
      </c>
      <c r="H788" s="12">
        <f>'Ведомственная структура'!I982</f>
        <v>360</v>
      </c>
    </row>
    <row r="789" spans="1:8" ht="15">
      <c r="A789" s="46" t="s">
        <v>682</v>
      </c>
      <c r="B789" s="44" t="s">
        <v>530</v>
      </c>
      <c r="C789" s="44" t="s">
        <v>525</v>
      </c>
      <c r="D789" s="43" t="s">
        <v>62</v>
      </c>
      <c r="E789" s="43"/>
      <c r="F789" s="12">
        <f aca="true" t="shared" si="133" ref="F789:H790">F790</f>
        <v>5.1</v>
      </c>
      <c r="G789" s="12">
        <f t="shared" si="133"/>
        <v>0</v>
      </c>
      <c r="H789" s="12">
        <f t="shared" si="133"/>
        <v>0</v>
      </c>
    </row>
    <row r="790" spans="1:8" ht="30">
      <c r="A790" s="76" t="s">
        <v>587</v>
      </c>
      <c r="B790" s="44" t="s">
        <v>530</v>
      </c>
      <c r="C790" s="44" t="s">
        <v>525</v>
      </c>
      <c r="D790" s="43" t="s">
        <v>62</v>
      </c>
      <c r="E790" s="43" t="s">
        <v>601</v>
      </c>
      <c r="F790" s="12">
        <f t="shared" si="133"/>
        <v>5.1</v>
      </c>
      <c r="G790" s="12">
        <f t="shared" si="133"/>
        <v>0</v>
      </c>
      <c r="H790" s="12">
        <f t="shared" si="133"/>
        <v>0</v>
      </c>
    </row>
    <row r="791" spans="1:8" ht="15">
      <c r="A791" s="46" t="s">
        <v>602</v>
      </c>
      <c r="B791" s="44" t="s">
        <v>530</v>
      </c>
      <c r="C791" s="44" t="s">
        <v>525</v>
      </c>
      <c r="D791" s="43" t="s">
        <v>62</v>
      </c>
      <c r="E791" s="43" t="s">
        <v>603</v>
      </c>
      <c r="F791" s="12">
        <f>'Ведомственная структура'!G985</f>
        <v>5.1</v>
      </c>
      <c r="G791" s="12">
        <f>'Ведомственная структура'!H985</f>
        <v>0</v>
      </c>
      <c r="H791" s="12">
        <f>'Ведомственная структура'!I985</f>
        <v>0</v>
      </c>
    </row>
    <row r="792" spans="1:8" ht="30">
      <c r="A792" s="1" t="s">
        <v>666</v>
      </c>
      <c r="B792" s="11" t="s">
        <v>530</v>
      </c>
      <c r="C792" s="11" t="s">
        <v>525</v>
      </c>
      <c r="D792" s="11" t="s">
        <v>4</v>
      </c>
      <c r="E792" s="11"/>
      <c r="F792" s="12">
        <f>SUM(F793+F840)</f>
        <v>43875.5</v>
      </c>
      <c r="G792" s="12">
        <f>SUM(G793+G840)</f>
        <v>15679.2</v>
      </c>
      <c r="H792" s="12">
        <f>SUM(H793+H840)</f>
        <v>17318.3</v>
      </c>
    </row>
    <row r="793" spans="1:8" ht="30">
      <c r="A793" s="1" t="s">
        <v>253</v>
      </c>
      <c r="B793" s="11" t="s">
        <v>530</v>
      </c>
      <c r="C793" s="11" t="s">
        <v>525</v>
      </c>
      <c r="D793" s="11" t="s">
        <v>7</v>
      </c>
      <c r="E793" s="11"/>
      <c r="F793" s="12">
        <f>SUM(F794+F801+F805+F812+F819+F823+F833)</f>
        <v>34115.799999999996</v>
      </c>
      <c r="G793" s="12">
        <f>SUM(G794+G801+G805+G812+G819+G823+G833)</f>
        <v>15679.2</v>
      </c>
      <c r="H793" s="12">
        <f>SUM(H794+H801+H805+H812+H819+H823+H833)</f>
        <v>17318.3</v>
      </c>
    </row>
    <row r="794" spans="1:8" ht="30">
      <c r="A794" s="1" t="s">
        <v>406</v>
      </c>
      <c r="B794" s="11" t="s">
        <v>530</v>
      </c>
      <c r="C794" s="11" t="s">
        <v>525</v>
      </c>
      <c r="D794" s="11" t="s">
        <v>407</v>
      </c>
      <c r="E794" s="11"/>
      <c r="F794" s="12">
        <f>SUM(F795+F798)</f>
        <v>4866.2</v>
      </c>
      <c r="G794" s="12">
        <f aca="true" t="shared" si="134" ref="F794:H796">SUM(G795)</f>
        <v>4777.4</v>
      </c>
      <c r="H794" s="12">
        <f t="shared" si="134"/>
        <v>5979.400000000001</v>
      </c>
    </row>
    <row r="795" spans="1:8" ht="30">
      <c r="A795" s="1" t="s">
        <v>0</v>
      </c>
      <c r="B795" s="11" t="s">
        <v>530</v>
      </c>
      <c r="C795" s="11" t="s">
        <v>525</v>
      </c>
      <c r="D795" s="11" t="s">
        <v>8</v>
      </c>
      <c r="E795" s="11"/>
      <c r="F795" s="12">
        <f t="shared" si="134"/>
        <v>4331.3</v>
      </c>
      <c r="G795" s="12">
        <f t="shared" si="134"/>
        <v>4777.4</v>
      </c>
      <c r="H795" s="12">
        <f t="shared" si="134"/>
        <v>5979.400000000001</v>
      </c>
    </row>
    <row r="796" spans="1:8" ht="30">
      <c r="A796" s="1" t="s">
        <v>587</v>
      </c>
      <c r="B796" s="11" t="s">
        <v>530</v>
      </c>
      <c r="C796" s="11" t="s">
        <v>525</v>
      </c>
      <c r="D796" s="11" t="s">
        <v>8</v>
      </c>
      <c r="E796" s="11" t="s">
        <v>601</v>
      </c>
      <c r="F796" s="12">
        <f t="shared" si="134"/>
        <v>4331.3</v>
      </c>
      <c r="G796" s="12">
        <f t="shared" si="134"/>
        <v>4777.4</v>
      </c>
      <c r="H796" s="12">
        <f t="shared" si="134"/>
        <v>5979.400000000001</v>
      </c>
    </row>
    <row r="797" spans="1:8" ht="15">
      <c r="A797" s="1" t="s">
        <v>602</v>
      </c>
      <c r="B797" s="11" t="s">
        <v>530</v>
      </c>
      <c r="C797" s="11" t="s">
        <v>525</v>
      </c>
      <c r="D797" s="11" t="s">
        <v>8</v>
      </c>
      <c r="E797" s="11" t="s">
        <v>603</v>
      </c>
      <c r="F797" s="12">
        <f>'Ведомственная структура'!G991</f>
        <v>4331.3</v>
      </c>
      <c r="G797" s="12">
        <f>'Ведомственная структура'!H991</f>
        <v>4777.4</v>
      </c>
      <c r="H797" s="12">
        <f>'Ведомственная структура'!I991</f>
        <v>5979.400000000001</v>
      </c>
    </row>
    <row r="798" spans="1:8" ht="30">
      <c r="A798" s="46" t="s">
        <v>340</v>
      </c>
      <c r="B798" s="44" t="s">
        <v>530</v>
      </c>
      <c r="C798" s="44" t="s">
        <v>525</v>
      </c>
      <c r="D798" s="43" t="s">
        <v>367</v>
      </c>
      <c r="E798" s="44"/>
      <c r="F798" s="12">
        <f>F799</f>
        <v>534.9</v>
      </c>
      <c r="G798" s="12"/>
      <c r="H798" s="12"/>
    </row>
    <row r="799" spans="1:8" ht="30">
      <c r="A799" s="76" t="s">
        <v>587</v>
      </c>
      <c r="B799" s="44" t="s">
        <v>530</v>
      </c>
      <c r="C799" s="44" t="s">
        <v>525</v>
      </c>
      <c r="D799" s="43" t="s">
        <v>367</v>
      </c>
      <c r="E799" s="44" t="s">
        <v>601</v>
      </c>
      <c r="F799" s="12">
        <f>F800</f>
        <v>534.9</v>
      </c>
      <c r="G799" s="12"/>
      <c r="H799" s="12"/>
    </row>
    <row r="800" spans="1:8" ht="15">
      <c r="A800" s="46" t="s">
        <v>602</v>
      </c>
      <c r="B800" s="44" t="s">
        <v>530</v>
      </c>
      <c r="C800" s="44" t="s">
        <v>525</v>
      </c>
      <c r="D800" s="43" t="s">
        <v>367</v>
      </c>
      <c r="E800" s="44" t="s">
        <v>603</v>
      </c>
      <c r="F800" s="12">
        <f>'Ведомственная структура'!G994</f>
        <v>534.9</v>
      </c>
      <c r="G800" s="12"/>
      <c r="H800" s="12"/>
    </row>
    <row r="801" spans="1:8" ht="15">
      <c r="A801" s="1" t="s">
        <v>410</v>
      </c>
      <c r="B801" s="11" t="s">
        <v>530</v>
      </c>
      <c r="C801" s="11" t="s">
        <v>525</v>
      </c>
      <c r="D801" s="11" t="s">
        <v>411</v>
      </c>
      <c r="E801" s="11"/>
      <c r="F801" s="12">
        <f aca="true" t="shared" si="135" ref="F801:H803">SUM(F802)</f>
        <v>509</v>
      </c>
      <c r="G801" s="12">
        <f t="shared" si="135"/>
        <v>514</v>
      </c>
      <c r="H801" s="12">
        <f t="shared" si="135"/>
        <v>514</v>
      </c>
    </row>
    <row r="802" spans="1:8" ht="15">
      <c r="A802" s="1" t="s">
        <v>76</v>
      </c>
      <c r="B802" s="11" t="s">
        <v>530</v>
      </c>
      <c r="C802" s="11" t="s">
        <v>525</v>
      </c>
      <c r="D802" s="11" t="s">
        <v>37</v>
      </c>
      <c r="E802" s="11"/>
      <c r="F802" s="12">
        <f t="shared" si="135"/>
        <v>509</v>
      </c>
      <c r="G802" s="12">
        <f t="shared" si="135"/>
        <v>514</v>
      </c>
      <c r="H802" s="12">
        <f t="shared" si="135"/>
        <v>514</v>
      </c>
    </row>
    <row r="803" spans="1:8" ht="30">
      <c r="A803" s="1" t="s">
        <v>587</v>
      </c>
      <c r="B803" s="11" t="s">
        <v>530</v>
      </c>
      <c r="C803" s="11" t="s">
        <v>525</v>
      </c>
      <c r="D803" s="11" t="s">
        <v>37</v>
      </c>
      <c r="E803" s="11" t="s">
        <v>601</v>
      </c>
      <c r="F803" s="12">
        <f t="shared" si="135"/>
        <v>509</v>
      </c>
      <c r="G803" s="12">
        <f t="shared" si="135"/>
        <v>514</v>
      </c>
      <c r="H803" s="12">
        <f t="shared" si="135"/>
        <v>514</v>
      </c>
    </row>
    <row r="804" spans="1:8" ht="15">
      <c r="A804" s="1" t="s">
        <v>602</v>
      </c>
      <c r="B804" s="11" t="s">
        <v>530</v>
      </c>
      <c r="C804" s="11" t="s">
        <v>525</v>
      </c>
      <c r="D804" s="11" t="s">
        <v>37</v>
      </c>
      <c r="E804" s="11" t="s">
        <v>603</v>
      </c>
      <c r="F804" s="12">
        <f>'Ведомственная структура'!G998</f>
        <v>509</v>
      </c>
      <c r="G804" s="12">
        <f>'Ведомственная структура'!H998</f>
        <v>514</v>
      </c>
      <c r="H804" s="12">
        <f>'Ведомственная структура'!I998</f>
        <v>514</v>
      </c>
    </row>
    <row r="805" spans="1:8" ht="45">
      <c r="A805" s="1" t="s">
        <v>413</v>
      </c>
      <c r="B805" s="11" t="s">
        <v>530</v>
      </c>
      <c r="C805" s="11" t="s">
        <v>525</v>
      </c>
      <c r="D805" s="11" t="s">
        <v>412</v>
      </c>
      <c r="E805" s="11"/>
      <c r="F805" s="12">
        <f>SUM(F806+F809)</f>
        <v>10125.699999999999</v>
      </c>
      <c r="G805" s="12">
        <f>SUM(G806+G827)</f>
        <v>8836.7</v>
      </c>
      <c r="H805" s="12">
        <f>SUM(H806+H827)</f>
        <v>9208.8</v>
      </c>
    </row>
    <row r="806" spans="1:8" ht="30">
      <c r="A806" s="1" t="s">
        <v>0</v>
      </c>
      <c r="B806" s="11" t="s">
        <v>530</v>
      </c>
      <c r="C806" s="11" t="s">
        <v>525</v>
      </c>
      <c r="D806" s="11" t="s">
        <v>9</v>
      </c>
      <c r="E806" s="11"/>
      <c r="F806" s="12">
        <f aca="true" t="shared" si="136" ref="F806:H807">SUM(F807)</f>
        <v>9517.9</v>
      </c>
      <c r="G806" s="12">
        <f t="shared" si="136"/>
        <v>8836.7</v>
      </c>
      <c r="H806" s="12">
        <f t="shared" si="136"/>
        <v>9208.8</v>
      </c>
    </row>
    <row r="807" spans="1:8" ht="30">
      <c r="A807" s="1" t="s">
        <v>587</v>
      </c>
      <c r="B807" s="11" t="s">
        <v>530</v>
      </c>
      <c r="C807" s="11" t="s">
        <v>525</v>
      </c>
      <c r="D807" s="11" t="s">
        <v>9</v>
      </c>
      <c r="E807" s="11" t="s">
        <v>601</v>
      </c>
      <c r="F807" s="12">
        <f t="shared" si="136"/>
        <v>9517.9</v>
      </c>
      <c r="G807" s="12">
        <f t="shared" si="136"/>
        <v>8836.7</v>
      </c>
      <c r="H807" s="12">
        <f t="shared" si="136"/>
        <v>9208.8</v>
      </c>
    </row>
    <row r="808" spans="1:8" ht="15">
      <c r="A808" s="1" t="s">
        <v>602</v>
      </c>
      <c r="B808" s="11" t="s">
        <v>530</v>
      </c>
      <c r="C808" s="11" t="s">
        <v>525</v>
      </c>
      <c r="D808" s="11" t="s">
        <v>9</v>
      </c>
      <c r="E808" s="11" t="s">
        <v>603</v>
      </c>
      <c r="F808" s="12">
        <f>'Ведомственная структура'!G1002</f>
        <v>9517.9</v>
      </c>
      <c r="G808" s="12">
        <f>'Ведомственная структура'!H1002</f>
        <v>8836.7</v>
      </c>
      <c r="H808" s="12">
        <f>'Ведомственная структура'!I1002</f>
        <v>9208.8</v>
      </c>
    </row>
    <row r="809" spans="1:8" ht="30">
      <c r="A809" s="46" t="s">
        <v>340</v>
      </c>
      <c r="B809" s="44" t="s">
        <v>530</v>
      </c>
      <c r="C809" s="44" t="s">
        <v>525</v>
      </c>
      <c r="D809" s="43" t="s">
        <v>368</v>
      </c>
      <c r="E809" s="44"/>
      <c r="F809" s="12">
        <f>F810</f>
        <v>607.8</v>
      </c>
      <c r="G809" s="12"/>
      <c r="H809" s="12"/>
    </row>
    <row r="810" spans="1:8" ht="30">
      <c r="A810" s="76" t="s">
        <v>587</v>
      </c>
      <c r="B810" s="44" t="s">
        <v>530</v>
      </c>
      <c r="C810" s="44" t="s">
        <v>525</v>
      </c>
      <c r="D810" s="43" t="s">
        <v>368</v>
      </c>
      <c r="E810" s="44" t="s">
        <v>601</v>
      </c>
      <c r="F810" s="12">
        <f>F811</f>
        <v>607.8</v>
      </c>
      <c r="G810" s="12"/>
      <c r="H810" s="12"/>
    </row>
    <row r="811" spans="1:8" ht="15">
      <c r="A811" s="46" t="s">
        <v>602</v>
      </c>
      <c r="B811" s="44" t="s">
        <v>530</v>
      </c>
      <c r="C811" s="44" t="s">
        <v>525</v>
      </c>
      <c r="D811" s="43" t="s">
        <v>368</v>
      </c>
      <c r="E811" s="44" t="s">
        <v>603</v>
      </c>
      <c r="F811" s="12">
        <f>'Ведомственная структура'!G1005</f>
        <v>607.8</v>
      </c>
      <c r="G811" s="12"/>
      <c r="H811" s="12"/>
    </row>
    <row r="812" spans="1:8" ht="30">
      <c r="A812" s="1" t="s">
        <v>414</v>
      </c>
      <c r="B812" s="11" t="s">
        <v>530</v>
      </c>
      <c r="C812" s="11" t="s">
        <v>525</v>
      </c>
      <c r="D812" s="11" t="s">
        <v>417</v>
      </c>
      <c r="E812" s="11"/>
      <c r="F812" s="12">
        <f>SUM(F816+F813)</f>
        <v>198.8</v>
      </c>
      <c r="G812" s="12">
        <f>SUM(G816+G813)</f>
        <v>172.5</v>
      </c>
      <c r="H812" s="12">
        <f>SUM(H816+H813)</f>
        <v>172.5</v>
      </c>
    </row>
    <row r="813" spans="1:8" ht="15">
      <c r="A813" s="1" t="s">
        <v>491</v>
      </c>
      <c r="B813" s="11" t="s">
        <v>530</v>
      </c>
      <c r="C813" s="11" t="s">
        <v>525</v>
      </c>
      <c r="D813" s="11" t="s">
        <v>492</v>
      </c>
      <c r="E813" s="11"/>
      <c r="F813" s="12">
        <f aca="true" t="shared" si="137" ref="F813:H814">SUM(F814)</f>
        <v>162.5</v>
      </c>
      <c r="G813" s="12">
        <f t="shared" si="137"/>
        <v>162.5</v>
      </c>
      <c r="H813" s="12">
        <f t="shared" si="137"/>
        <v>162.5</v>
      </c>
    </row>
    <row r="814" spans="1:8" ht="30">
      <c r="A814" s="1" t="s">
        <v>587</v>
      </c>
      <c r="B814" s="11" t="s">
        <v>530</v>
      </c>
      <c r="C814" s="11" t="s">
        <v>525</v>
      </c>
      <c r="D814" s="11" t="s">
        <v>492</v>
      </c>
      <c r="E814" s="11" t="s">
        <v>601</v>
      </c>
      <c r="F814" s="12">
        <f t="shared" si="137"/>
        <v>162.5</v>
      </c>
      <c r="G814" s="12">
        <f t="shared" si="137"/>
        <v>162.5</v>
      </c>
      <c r="H814" s="12">
        <f t="shared" si="137"/>
        <v>162.5</v>
      </c>
    </row>
    <row r="815" spans="1:8" ht="15">
      <c r="A815" s="1" t="s">
        <v>602</v>
      </c>
      <c r="B815" s="11" t="s">
        <v>530</v>
      </c>
      <c r="C815" s="11" t="s">
        <v>525</v>
      </c>
      <c r="D815" s="11" t="s">
        <v>492</v>
      </c>
      <c r="E815" s="11" t="s">
        <v>603</v>
      </c>
      <c r="F815" s="12">
        <f>'Ведомственная структура'!G1009</f>
        <v>162.5</v>
      </c>
      <c r="G815" s="12">
        <f>'Ведомственная структура'!H1009</f>
        <v>162.5</v>
      </c>
      <c r="H815" s="12">
        <f>'Ведомственная структура'!I1009</f>
        <v>162.5</v>
      </c>
    </row>
    <row r="816" spans="1:8" ht="15">
      <c r="A816" s="1" t="s">
        <v>416</v>
      </c>
      <c r="B816" s="11" t="s">
        <v>530</v>
      </c>
      <c r="C816" s="11" t="s">
        <v>525</v>
      </c>
      <c r="D816" s="6" t="s">
        <v>160</v>
      </c>
      <c r="E816" s="11"/>
      <c r="F816" s="12">
        <f aca="true" t="shared" si="138" ref="F816:H817">SUM(F817)</f>
        <v>36.3</v>
      </c>
      <c r="G816" s="12">
        <f t="shared" si="138"/>
        <v>10</v>
      </c>
      <c r="H816" s="12">
        <f t="shared" si="138"/>
        <v>10</v>
      </c>
    </row>
    <row r="817" spans="1:8" ht="30">
      <c r="A817" s="1" t="s">
        <v>587</v>
      </c>
      <c r="B817" s="11" t="s">
        <v>530</v>
      </c>
      <c r="C817" s="11" t="s">
        <v>525</v>
      </c>
      <c r="D817" s="6" t="s">
        <v>160</v>
      </c>
      <c r="E817" s="11" t="s">
        <v>601</v>
      </c>
      <c r="F817" s="12">
        <f t="shared" si="138"/>
        <v>36.3</v>
      </c>
      <c r="G817" s="12">
        <f t="shared" si="138"/>
        <v>10</v>
      </c>
      <c r="H817" s="12">
        <f t="shared" si="138"/>
        <v>10</v>
      </c>
    </row>
    <row r="818" spans="1:8" ht="15">
      <c r="A818" s="1" t="s">
        <v>602</v>
      </c>
      <c r="B818" s="11" t="s">
        <v>530</v>
      </c>
      <c r="C818" s="11" t="s">
        <v>525</v>
      </c>
      <c r="D818" s="6" t="s">
        <v>160</v>
      </c>
      <c r="E818" s="11" t="s">
        <v>603</v>
      </c>
      <c r="F818" s="12">
        <f>'Ведомственная структура'!G1012</f>
        <v>36.3</v>
      </c>
      <c r="G818" s="12">
        <f>'Ведомственная структура'!H1012</f>
        <v>10</v>
      </c>
      <c r="H818" s="12">
        <f>'Ведомственная структура'!I1012</f>
        <v>10</v>
      </c>
    </row>
    <row r="819" spans="1:8" ht="15">
      <c r="A819" s="1" t="s">
        <v>418</v>
      </c>
      <c r="B819" s="11" t="s">
        <v>530</v>
      </c>
      <c r="C819" s="11" t="s">
        <v>525</v>
      </c>
      <c r="D819" s="11" t="s">
        <v>242</v>
      </c>
      <c r="E819" s="11"/>
      <c r="F819" s="12">
        <f aca="true" t="shared" si="139" ref="F819:H821">SUM(F820)</f>
        <v>1420.8</v>
      </c>
      <c r="G819" s="12">
        <f t="shared" si="139"/>
        <v>1378.6</v>
      </c>
      <c r="H819" s="12">
        <f t="shared" si="139"/>
        <v>1443.6</v>
      </c>
    </row>
    <row r="820" spans="1:8" ht="30">
      <c r="A820" s="1" t="s">
        <v>0</v>
      </c>
      <c r="B820" s="11" t="s">
        <v>530</v>
      </c>
      <c r="C820" s="11" t="s">
        <v>525</v>
      </c>
      <c r="D820" s="11" t="s">
        <v>243</v>
      </c>
      <c r="E820" s="11"/>
      <c r="F820" s="12">
        <f t="shared" si="139"/>
        <v>1420.8</v>
      </c>
      <c r="G820" s="12">
        <f t="shared" si="139"/>
        <v>1378.6</v>
      </c>
      <c r="H820" s="12">
        <f t="shared" si="139"/>
        <v>1443.6</v>
      </c>
    </row>
    <row r="821" spans="1:8" ht="30">
      <c r="A821" s="1" t="s">
        <v>587</v>
      </c>
      <c r="B821" s="11" t="s">
        <v>530</v>
      </c>
      <c r="C821" s="11" t="s">
        <v>525</v>
      </c>
      <c r="D821" s="11" t="s">
        <v>243</v>
      </c>
      <c r="E821" s="11" t="s">
        <v>601</v>
      </c>
      <c r="F821" s="12">
        <f t="shared" si="139"/>
        <v>1420.8</v>
      </c>
      <c r="G821" s="12">
        <f t="shared" si="139"/>
        <v>1378.6</v>
      </c>
      <c r="H821" s="12">
        <f t="shared" si="139"/>
        <v>1443.6</v>
      </c>
    </row>
    <row r="822" spans="1:8" ht="15">
      <c r="A822" s="1" t="s">
        <v>602</v>
      </c>
      <c r="B822" s="11" t="s">
        <v>530</v>
      </c>
      <c r="C822" s="11" t="s">
        <v>525</v>
      </c>
      <c r="D822" s="11" t="s">
        <v>243</v>
      </c>
      <c r="E822" s="11" t="s">
        <v>603</v>
      </c>
      <c r="F822" s="12">
        <f>'Ведомственная структура'!G1016</f>
        <v>1420.8</v>
      </c>
      <c r="G822" s="12">
        <f>'Ведомственная структура'!H1016</f>
        <v>1378.6</v>
      </c>
      <c r="H822" s="12">
        <f>'Ведомственная структура'!I1016</f>
        <v>1443.6</v>
      </c>
    </row>
    <row r="823" spans="1:8" ht="30">
      <c r="A823" s="1" t="s">
        <v>466</v>
      </c>
      <c r="B823" s="11" t="s">
        <v>530</v>
      </c>
      <c r="C823" s="11" t="s">
        <v>525</v>
      </c>
      <c r="D823" s="11" t="s">
        <v>10</v>
      </c>
      <c r="E823" s="11"/>
      <c r="F823" s="12">
        <f>SUM(F830+F827+F824)</f>
        <v>760.7</v>
      </c>
      <c r="G823" s="12">
        <f>SUM(G830)</f>
        <v>0</v>
      </c>
      <c r="H823" s="12">
        <f>SUM(H830)</f>
        <v>0</v>
      </c>
    </row>
    <row r="824" spans="1:8" ht="30">
      <c r="A824" s="76" t="s">
        <v>328</v>
      </c>
      <c r="B824" s="44" t="s">
        <v>530</v>
      </c>
      <c r="C824" s="44" t="s">
        <v>525</v>
      </c>
      <c r="D824" s="44" t="s">
        <v>369</v>
      </c>
      <c r="E824" s="44"/>
      <c r="F824" s="12">
        <f>F825</f>
        <v>50</v>
      </c>
      <c r="G824" s="12"/>
      <c r="H824" s="12"/>
    </row>
    <row r="825" spans="1:8" ht="30">
      <c r="A825" s="76" t="s">
        <v>587</v>
      </c>
      <c r="B825" s="44" t="s">
        <v>530</v>
      </c>
      <c r="C825" s="44" t="s">
        <v>525</v>
      </c>
      <c r="D825" s="44" t="s">
        <v>369</v>
      </c>
      <c r="E825" s="44" t="s">
        <v>601</v>
      </c>
      <c r="F825" s="12">
        <f>F826</f>
        <v>50</v>
      </c>
      <c r="G825" s="12"/>
      <c r="H825" s="12"/>
    </row>
    <row r="826" spans="1:8" ht="15">
      <c r="A826" s="46" t="s">
        <v>602</v>
      </c>
      <c r="B826" s="44" t="s">
        <v>530</v>
      </c>
      <c r="C826" s="44" t="s">
        <v>525</v>
      </c>
      <c r="D826" s="44" t="s">
        <v>369</v>
      </c>
      <c r="E826" s="44" t="s">
        <v>603</v>
      </c>
      <c r="F826" s="12">
        <f>'Ведомственная структура'!G1020</f>
        <v>50</v>
      </c>
      <c r="G826" s="12"/>
      <c r="H826" s="12"/>
    </row>
    <row r="827" spans="1:8" ht="45">
      <c r="A827" s="46" t="s">
        <v>311</v>
      </c>
      <c r="B827" s="44" t="s">
        <v>530</v>
      </c>
      <c r="C827" s="44" t="s">
        <v>525</v>
      </c>
      <c r="D827" s="43" t="s">
        <v>325</v>
      </c>
      <c r="E827" s="44"/>
      <c r="F827" s="12">
        <f aca="true" t="shared" si="140" ref="F827:H828">F828</f>
        <v>190.7</v>
      </c>
      <c r="G827" s="12">
        <f t="shared" si="140"/>
        <v>0</v>
      </c>
      <c r="H827" s="12">
        <f t="shared" si="140"/>
        <v>0</v>
      </c>
    </row>
    <row r="828" spans="1:8" ht="30">
      <c r="A828" s="76" t="s">
        <v>587</v>
      </c>
      <c r="B828" s="44" t="s">
        <v>530</v>
      </c>
      <c r="C828" s="44" t="s">
        <v>525</v>
      </c>
      <c r="D828" s="43" t="s">
        <v>325</v>
      </c>
      <c r="E828" s="44" t="s">
        <v>601</v>
      </c>
      <c r="F828" s="12">
        <f t="shared" si="140"/>
        <v>190.7</v>
      </c>
      <c r="G828" s="12">
        <f t="shared" si="140"/>
        <v>0</v>
      </c>
      <c r="H828" s="12">
        <f t="shared" si="140"/>
        <v>0</v>
      </c>
    </row>
    <row r="829" spans="1:8" ht="15">
      <c r="A829" s="46" t="s">
        <v>602</v>
      </c>
      <c r="B829" s="44" t="s">
        <v>530</v>
      </c>
      <c r="C829" s="44" t="s">
        <v>525</v>
      </c>
      <c r="D829" s="43" t="s">
        <v>325</v>
      </c>
      <c r="E829" s="44" t="s">
        <v>603</v>
      </c>
      <c r="F829" s="12">
        <f>'Ведомственная структура'!G1023</f>
        <v>190.7</v>
      </c>
      <c r="G829" s="12">
        <f>'Ведомственная структура'!H1023</f>
        <v>0</v>
      </c>
      <c r="H829" s="12">
        <f>'Ведомственная структура'!I1023</f>
        <v>0</v>
      </c>
    </row>
    <row r="830" spans="1:8" ht="15">
      <c r="A830" s="1" t="s">
        <v>76</v>
      </c>
      <c r="B830" s="11" t="s">
        <v>530</v>
      </c>
      <c r="C830" s="11" t="s">
        <v>525</v>
      </c>
      <c r="D830" s="11" t="s">
        <v>244</v>
      </c>
      <c r="E830" s="11"/>
      <c r="F830" s="12">
        <f aca="true" t="shared" si="141" ref="F830:H831">SUM(F831)</f>
        <v>520</v>
      </c>
      <c r="G830" s="12">
        <f t="shared" si="141"/>
        <v>0</v>
      </c>
      <c r="H830" s="12">
        <f t="shared" si="141"/>
        <v>0</v>
      </c>
    </row>
    <row r="831" spans="1:8" ht="30">
      <c r="A831" s="1" t="s">
        <v>587</v>
      </c>
      <c r="B831" s="11" t="s">
        <v>530</v>
      </c>
      <c r="C831" s="11" t="s">
        <v>525</v>
      </c>
      <c r="D831" s="11" t="s">
        <v>244</v>
      </c>
      <c r="E831" s="11" t="s">
        <v>601</v>
      </c>
      <c r="F831" s="12">
        <f t="shared" si="141"/>
        <v>520</v>
      </c>
      <c r="G831" s="12">
        <f t="shared" si="141"/>
        <v>0</v>
      </c>
      <c r="H831" s="12">
        <f t="shared" si="141"/>
        <v>0</v>
      </c>
    </row>
    <row r="832" spans="1:8" ht="15">
      <c r="A832" s="1" t="s">
        <v>602</v>
      </c>
      <c r="B832" s="11" t="s">
        <v>530</v>
      </c>
      <c r="C832" s="11" t="s">
        <v>525</v>
      </c>
      <c r="D832" s="11" t="s">
        <v>244</v>
      </c>
      <c r="E832" s="11" t="s">
        <v>603</v>
      </c>
      <c r="F832" s="12">
        <f>SUM('Ведомственная структура'!G1026)</f>
        <v>520</v>
      </c>
      <c r="G832" s="12">
        <f>SUM('Ведомственная структура'!H1026)</f>
        <v>0</v>
      </c>
      <c r="H832" s="12">
        <f>SUM('Ведомственная структура'!I1026)</f>
        <v>0</v>
      </c>
    </row>
    <row r="833" spans="1:8" s="5" customFormat="1" ht="15">
      <c r="A833" s="1" t="s">
        <v>148</v>
      </c>
      <c r="B833" s="11" t="s">
        <v>530</v>
      </c>
      <c r="C833" s="11" t="s">
        <v>525</v>
      </c>
      <c r="D833" s="11" t="s">
        <v>245</v>
      </c>
      <c r="E833" s="11"/>
      <c r="F833" s="12">
        <f>F834+F837</f>
        <v>16234.599999999999</v>
      </c>
      <c r="G833" s="12">
        <f>G834+G837</f>
        <v>0</v>
      </c>
      <c r="H833" s="12">
        <f>H834+H837</f>
        <v>0</v>
      </c>
    </row>
    <row r="834" spans="1:8" s="5" customFormat="1" ht="30">
      <c r="A834" s="1" t="s">
        <v>142</v>
      </c>
      <c r="B834" s="11" t="s">
        <v>530</v>
      </c>
      <c r="C834" s="11" t="s">
        <v>525</v>
      </c>
      <c r="D834" s="11" t="s">
        <v>246</v>
      </c>
      <c r="E834" s="11"/>
      <c r="F834" s="12">
        <f aca="true" t="shared" si="142" ref="F834:H835">F835</f>
        <v>12175.9</v>
      </c>
      <c r="G834" s="12">
        <f t="shared" si="142"/>
        <v>0</v>
      </c>
      <c r="H834" s="12">
        <f t="shared" si="142"/>
        <v>0</v>
      </c>
    </row>
    <row r="835" spans="1:8" s="5" customFormat="1" ht="30">
      <c r="A835" s="1" t="s">
        <v>587</v>
      </c>
      <c r="B835" s="11" t="s">
        <v>530</v>
      </c>
      <c r="C835" s="11" t="s">
        <v>525</v>
      </c>
      <c r="D835" s="11" t="s">
        <v>246</v>
      </c>
      <c r="E835" s="11" t="s">
        <v>601</v>
      </c>
      <c r="F835" s="12">
        <f t="shared" si="142"/>
        <v>12175.9</v>
      </c>
      <c r="G835" s="12">
        <f t="shared" si="142"/>
        <v>0</v>
      </c>
      <c r="H835" s="12">
        <f t="shared" si="142"/>
        <v>0</v>
      </c>
    </row>
    <row r="836" spans="1:8" s="5" customFormat="1" ht="15">
      <c r="A836" s="1" t="s">
        <v>602</v>
      </c>
      <c r="B836" s="11" t="s">
        <v>530</v>
      </c>
      <c r="C836" s="11" t="s">
        <v>525</v>
      </c>
      <c r="D836" s="11" t="s">
        <v>246</v>
      </c>
      <c r="E836" s="11" t="s">
        <v>603</v>
      </c>
      <c r="F836" s="12">
        <f>'Ведомственная структура'!G1030</f>
        <v>12175.9</v>
      </c>
      <c r="G836" s="12">
        <f>'Ведомственная структура'!H1030</f>
        <v>0</v>
      </c>
      <c r="H836" s="12">
        <f>'Ведомственная структура'!I1030</f>
        <v>0</v>
      </c>
    </row>
    <row r="837" spans="1:8" s="5" customFormat="1" ht="30">
      <c r="A837" s="1" t="s">
        <v>144</v>
      </c>
      <c r="B837" s="11" t="s">
        <v>530</v>
      </c>
      <c r="C837" s="11" t="s">
        <v>525</v>
      </c>
      <c r="D837" s="11" t="s">
        <v>247</v>
      </c>
      <c r="E837" s="11"/>
      <c r="F837" s="12">
        <f aca="true" t="shared" si="143" ref="F837:H838">F838</f>
        <v>4058.7</v>
      </c>
      <c r="G837" s="12">
        <f t="shared" si="143"/>
        <v>0</v>
      </c>
      <c r="H837" s="12">
        <f t="shared" si="143"/>
        <v>0</v>
      </c>
    </row>
    <row r="838" spans="1:8" s="5" customFormat="1" ht="30">
      <c r="A838" s="1" t="s">
        <v>587</v>
      </c>
      <c r="B838" s="11" t="s">
        <v>530</v>
      </c>
      <c r="C838" s="11" t="s">
        <v>525</v>
      </c>
      <c r="D838" s="11" t="s">
        <v>247</v>
      </c>
      <c r="E838" s="11" t="s">
        <v>601</v>
      </c>
      <c r="F838" s="12">
        <f t="shared" si="143"/>
        <v>4058.7</v>
      </c>
      <c r="G838" s="12">
        <f t="shared" si="143"/>
        <v>0</v>
      </c>
      <c r="H838" s="12">
        <f t="shared" si="143"/>
        <v>0</v>
      </c>
    </row>
    <row r="839" spans="1:8" s="5" customFormat="1" ht="15">
      <c r="A839" s="1" t="s">
        <v>602</v>
      </c>
      <c r="B839" s="11" t="s">
        <v>530</v>
      </c>
      <c r="C839" s="11" t="s">
        <v>525</v>
      </c>
      <c r="D839" s="11" t="s">
        <v>247</v>
      </c>
      <c r="E839" s="11" t="s">
        <v>603</v>
      </c>
      <c r="F839" s="12">
        <f>'Ведомственная структура'!G1033</f>
        <v>4058.7</v>
      </c>
      <c r="G839" s="12">
        <f>'Ведомственная структура'!H1033</f>
        <v>0</v>
      </c>
      <c r="H839" s="12">
        <f>'Ведомственная структура'!I1033</f>
        <v>0</v>
      </c>
    </row>
    <row r="840" spans="1:8" s="5" customFormat="1" ht="30">
      <c r="A840" s="2" t="s">
        <v>251</v>
      </c>
      <c r="B840" s="11" t="s">
        <v>530</v>
      </c>
      <c r="C840" s="11" t="s">
        <v>525</v>
      </c>
      <c r="D840" s="11" t="s">
        <v>149</v>
      </c>
      <c r="E840" s="11"/>
      <c r="F840" s="14">
        <f>F841</f>
        <v>9759.7</v>
      </c>
      <c r="G840" s="14">
        <f>G841</f>
        <v>0</v>
      </c>
      <c r="H840" s="14">
        <f>H841</f>
        <v>0</v>
      </c>
    </row>
    <row r="841" spans="1:8" s="5" customFormat="1" ht="30">
      <c r="A841" s="2" t="s">
        <v>152</v>
      </c>
      <c r="B841" s="11" t="s">
        <v>530</v>
      </c>
      <c r="C841" s="11" t="s">
        <v>525</v>
      </c>
      <c r="D841" s="11" t="s">
        <v>150</v>
      </c>
      <c r="E841" s="11"/>
      <c r="F841" s="14">
        <f>F843</f>
        <v>9759.7</v>
      </c>
      <c r="G841" s="14">
        <f>G843</f>
        <v>0</v>
      </c>
      <c r="H841" s="14">
        <f>H843</f>
        <v>0</v>
      </c>
    </row>
    <row r="842" spans="1:8" s="5" customFormat="1" ht="30">
      <c r="A842" s="2" t="s">
        <v>153</v>
      </c>
      <c r="B842" s="11" t="s">
        <v>530</v>
      </c>
      <c r="C842" s="11" t="s">
        <v>525</v>
      </c>
      <c r="D842" s="11" t="s">
        <v>151</v>
      </c>
      <c r="E842" s="11"/>
      <c r="F842" s="14">
        <f>F841</f>
        <v>9759.7</v>
      </c>
      <c r="G842" s="14">
        <f>G841</f>
        <v>0</v>
      </c>
      <c r="H842" s="14">
        <f>H841</f>
        <v>0</v>
      </c>
    </row>
    <row r="843" spans="1:8" s="5" customFormat="1" ht="15">
      <c r="A843" s="1" t="s">
        <v>639</v>
      </c>
      <c r="B843" s="11" t="s">
        <v>530</v>
      </c>
      <c r="C843" s="11" t="s">
        <v>525</v>
      </c>
      <c r="D843" s="11" t="s">
        <v>151</v>
      </c>
      <c r="E843" s="11" t="s">
        <v>636</v>
      </c>
      <c r="F843" s="14">
        <f>F844</f>
        <v>9759.7</v>
      </c>
      <c r="G843" s="14">
        <f>G844</f>
        <v>0</v>
      </c>
      <c r="H843" s="14">
        <f>H844</f>
        <v>0</v>
      </c>
    </row>
    <row r="844" spans="1:8" s="5" customFormat="1" ht="15">
      <c r="A844" s="2" t="s">
        <v>549</v>
      </c>
      <c r="B844" s="11" t="s">
        <v>530</v>
      </c>
      <c r="C844" s="11" t="s">
        <v>525</v>
      </c>
      <c r="D844" s="11" t="s">
        <v>151</v>
      </c>
      <c r="E844" s="11" t="s">
        <v>571</v>
      </c>
      <c r="F844" s="14">
        <f>'Ведомственная структура'!G664</f>
        <v>9759.7</v>
      </c>
      <c r="G844" s="14">
        <f>'Ведомственная структура'!H664</f>
        <v>0</v>
      </c>
      <c r="H844" s="14">
        <f>'Ведомственная структура'!I664</f>
        <v>0</v>
      </c>
    </row>
    <row r="845" spans="1:8" ht="45">
      <c r="A845" s="2" t="s">
        <v>179</v>
      </c>
      <c r="B845" s="6" t="s">
        <v>530</v>
      </c>
      <c r="C845" s="6" t="s">
        <v>525</v>
      </c>
      <c r="D845" s="6" t="s">
        <v>29</v>
      </c>
      <c r="E845" s="6"/>
      <c r="F845" s="15">
        <f>SUM(F846)</f>
        <v>9.1</v>
      </c>
      <c r="G845" s="15">
        <f>SUM(G846)</f>
        <v>9.1</v>
      </c>
      <c r="H845" s="15">
        <f>SUM(H846)</f>
        <v>9.1</v>
      </c>
    </row>
    <row r="846" spans="1:8" ht="45">
      <c r="A846" s="2" t="s">
        <v>181</v>
      </c>
      <c r="B846" s="6" t="s">
        <v>530</v>
      </c>
      <c r="C846" s="6" t="s">
        <v>525</v>
      </c>
      <c r="D846" s="6" t="s">
        <v>612</v>
      </c>
      <c r="E846" s="6"/>
      <c r="F846" s="15">
        <f aca="true" t="shared" si="144" ref="F846:H849">SUM(F847)</f>
        <v>9.1</v>
      </c>
      <c r="G846" s="15">
        <f t="shared" si="144"/>
        <v>9.1</v>
      </c>
      <c r="H846" s="15">
        <f t="shared" si="144"/>
        <v>9.1</v>
      </c>
    </row>
    <row r="847" spans="1:8" ht="30">
      <c r="A847" s="2" t="s">
        <v>460</v>
      </c>
      <c r="B847" s="6" t="s">
        <v>530</v>
      </c>
      <c r="C847" s="6" t="s">
        <v>525</v>
      </c>
      <c r="D847" s="6" t="s">
        <v>613</v>
      </c>
      <c r="E847" s="6"/>
      <c r="F847" s="15">
        <f t="shared" si="144"/>
        <v>9.1</v>
      </c>
      <c r="G847" s="15">
        <f t="shared" si="144"/>
        <v>9.1</v>
      </c>
      <c r="H847" s="15">
        <f t="shared" si="144"/>
        <v>9.1</v>
      </c>
    </row>
    <row r="848" spans="1:8" ht="30">
      <c r="A848" s="2" t="s">
        <v>11</v>
      </c>
      <c r="B848" s="6" t="s">
        <v>530</v>
      </c>
      <c r="C848" s="6" t="s">
        <v>525</v>
      </c>
      <c r="D848" s="6" t="s">
        <v>185</v>
      </c>
      <c r="E848" s="6"/>
      <c r="F848" s="15">
        <f t="shared" si="144"/>
        <v>9.1</v>
      </c>
      <c r="G848" s="15">
        <f t="shared" si="144"/>
        <v>9.1</v>
      </c>
      <c r="H848" s="15">
        <f t="shared" si="144"/>
        <v>9.1</v>
      </c>
    </row>
    <row r="849" spans="1:8" ht="30">
      <c r="A849" s="1" t="s">
        <v>587</v>
      </c>
      <c r="B849" s="6" t="s">
        <v>530</v>
      </c>
      <c r="C849" s="6" t="s">
        <v>525</v>
      </c>
      <c r="D849" s="6" t="s">
        <v>185</v>
      </c>
      <c r="E849" s="6" t="s">
        <v>601</v>
      </c>
      <c r="F849" s="15">
        <f t="shared" si="144"/>
        <v>9.1</v>
      </c>
      <c r="G849" s="15">
        <f t="shared" si="144"/>
        <v>9.1</v>
      </c>
      <c r="H849" s="15">
        <f t="shared" si="144"/>
        <v>9.1</v>
      </c>
    </row>
    <row r="850" spans="1:8" ht="15">
      <c r="A850" s="2" t="s">
        <v>602</v>
      </c>
      <c r="B850" s="6" t="s">
        <v>530</v>
      </c>
      <c r="C850" s="6" t="s">
        <v>525</v>
      </c>
      <c r="D850" s="6" t="s">
        <v>185</v>
      </c>
      <c r="E850" s="6" t="s">
        <v>603</v>
      </c>
      <c r="F850" s="15">
        <f>SUM('Ведомственная структура'!G1039)</f>
        <v>9.1</v>
      </c>
      <c r="G850" s="15">
        <f>SUM('Ведомственная структура'!H1039)</f>
        <v>9.1</v>
      </c>
      <c r="H850" s="15">
        <f>SUM('Ведомственная структура'!I1039)</f>
        <v>9.1</v>
      </c>
    </row>
    <row r="851" spans="1:8" ht="30">
      <c r="A851" s="46" t="s">
        <v>332</v>
      </c>
      <c r="B851" s="43" t="s">
        <v>530</v>
      </c>
      <c r="C851" s="43" t="s">
        <v>525</v>
      </c>
      <c r="D851" s="43" t="s">
        <v>230</v>
      </c>
      <c r="E851" s="43"/>
      <c r="F851" s="15">
        <f>F852</f>
        <v>99.8</v>
      </c>
      <c r="G851" s="15">
        <f aca="true" t="shared" si="145" ref="G851:H854">G852</f>
        <v>0</v>
      </c>
      <c r="H851" s="15">
        <f t="shared" si="145"/>
        <v>0</v>
      </c>
    </row>
    <row r="852" spans="1:8" ht="15">
      <c r="A852" s="46" t="s">
        <v>234</v>
      </c>
      <c r="B852" s="43" t="s">
        <v>530</v>
      </c>
      <c r="C852" s="43" t="s">
        <v>525</v>
      </c>
      <c r="D852" s="43" t="s">
        <v>235</v>
      </c>
      <c r="E852" s="43"/>
      <c r="F852" s="15">
        <f>F853</f>
        <v>99.8</v>
      </c>
      <c r="G852" s="15">
        <f t="shared" si="145"/>
        <v>0</v>
      </c>
      <c r="H852" s="15">
        <f t="shared" si="145"/>
        <v>0</v>
      </c>
    </row>
    <row r="853" spans="1:8" ht="15">
      <c r="A853" s="46" t="s">
        <v>76</v>
      </c>
      <c r="B853" s="43" t="s">
        <v>530</v>
      </c>
      <c r="C853" s="43" t="s">
        <v>525</v>
      </c>
      <c r="D853" s="43" t="s">
        <v>233</v>
      </c>
      <c r="E853" s="43"/>
      <c r="F853" s="15">
        <f>F854</f>
        <v>99.8</v>
      </c>
      <c r="G853" s="15">
        <f t="shared" si="145"/>
        <v>0</v>
      </c>
      <c r="H853" s="15">
        <f t="shared" si="145"/>
        <v>0</v>
      </c>
    </row>
    <row r="854" spans="1:8" ht="30">
      <c r="A854" s="76" t="s">
        <v>587</v>
      </c>
      <c r="B854" s="43" t="s">
        <v>530</v>
      </c>
      <c r="C854" s="43" t="s">
        <v>525</v>
      </c>
      <c r="D854" s="43" t="s">
        <v>233</v>
      </c>
      <c r="E854" s="43" t="s">
        <v>601</v>
      </c>
      <c r="F854" s="15">
        <f>F855</f>
        <v>99.8</v>
      </c>
      <c r="G854" s="15">
        <f t="shared" si="145"/>
        <v>0</v>
      </c>
      <c r="H854" s="15">
        <f t="shared" si="145"/>
        <v>0</v>
      </c>
    </row>
    <row r="855" spans="1:8" ht="15">
      <c r="A855" s="46" t="s">
        <v>602</v>
      </c>
      <c r="B855" s="43" t="s">
        <v>530</v>
      </c>
      <c r="C855" s="43" t="s">
        <v>525</v>
      </c>
      <c r="D855" s="43" t="s">
        <v>233</v>
      </c>
      <c r="E855" s="43" t="s">
        <v>603</v>
      </c>
      <c r="F855" s="15">
        <f>'Ведомственная структура'!G1044</f>
        <v>99.8</v>
      </c>
      <c r="G855" s="15">
        <f>'Ведомственная структура'!H1044</f>
        <v>0</v>
      </c>
      <c r="H855" s="15">
        <f>'Ведомственная структура'!I1044</f>
        <v>0</v>
      </c>
    </row>
    <row r="856" spans="1:8" ht="15">
      <c r="A856" s="1" t="s">
        <v>559</v>
      </c>
      <c r="B856" s="11" t="s">
        <v>530</v>
      </c>
      <c r="C856" s="11" t="s">
        <v>526</v>
      </c>
      <c r="D856" s="11"/>
      <c r="E856" s="11"/>
      <c r="F856" s="12">
        <f>SUM(F870+F880+F903+F894+F889+F857)</f>
        <v>7426.699999999998</v>
      </c>
      <c r="G856" s="12">
        <f>SUM(G870+G880+G903+G894+G889)</f>
        <v>4937.2</v>
      </c>
      <c r="H856" s="12">
        <f>SUM(H870+H880+H903+H894+H889)</f>
        <v>5062.599999999999</v>
      </c>
    </row>
    <row r="857" spans="1:8" ht="15">
      <c r="A857" s="76" t="s">
        <v>581</v>
      </c>
      <c r="B857" s="11" t="s">
        <v>530</v>
      </c>
      <c r="C857" s="11" t="s">
        <v>526</v>
      </c>
      <c r="D857" s="11" t="s">
        <v>704</v>
      </c>
      <c r="E857" s="11"/>
      <c r="F857" s="12">
        <f>F865+F858</f>
        <v>397</v>
      </c>
      <c r="G857" s="12"/>
      <c r="H857" s="12"/>
    </row>
    <row r="858" spans="1:8" ht="15">
      <c r="A858" s="76" t="s">
        <v>277</v>
      </c>
      <c r="B858" s="43" t="s">
        <v>530</v>
      </c>
      <c r="C858" s="43" t="s">
        <v>526</v>
      </c>
      <c r="D858" s="44" t="s">
        <v>278</v>
      </c>
      <c r="E858" s="44"/>
      <c r="F858" s="12">
        <f>F859</f>
        <v>112</v>
      </c>
      <c r="G858" s="12"/>
      <c r="H858" s="12"/>
    </row>
    <row r="859" spans="1:8" ht="30">
      <c r="A859" s="76" t="s">
        <v>340</v>
      </c>
      <c r="B859" s="43" t="s">
        <v>530</v>
      </c>
      <c r="C859" s="43" t="s">
        <v>526</v>
      </c>
      <c r="D859" s="44" t="s">
        <v>344</v>
      </c>
      <c r="E859" s="44"/>
      <c r="F859" s="12">
        <f>F860+F863</f>
        <v>112</v>
      </c>
      <c r="G859" s="12"/>
      <c r="H859" s="12"/>
    </row>
    <row r="860" spans="1:8" ht="45">
      <c r="A860" s="46" t="s">
        <v>656</v>
      </c>
      <c r="B860" s="43" t="s">
        <v>530</v>
      </c>
      <c r="C860" s="43" t="s">
        <v>526</v>
      </c>
      <c r="D860" s="44" t="s">
        <v>344</v>
      </c>
      <c r="E860" s="44" t="s">
        <v>604</v>
      </c>
      <c r="F860" s="12">
        <f>F861+F862</f>
        <v>103</v>
      </c>
      <c r="G860" s="12"/>
      <c r="H860" s="12"/>
    </row>
    <row r="861" spans="1:8" ht="15">
      <c r="A861" s="46" t="s">
        <v>618</v>
      </c>
      <c r="B861" s="43" t="s">
        <v>530</v>
      </c>
      <c r="C861" s="43" t="s">
        <v>526</v>
      </c>
      <c r="D861" s="44" t="s">
        <v>344</v>
      </c>
      <c r="E861" s="44" t="s">
        <v>628</v>
      </c>
      <c r="F861" s="12">
        <f>'Ведомственная структура'!G1050</f>
        <v>88.4</v>
      </c>
      <c r="G861" s="12"/>
      <c r="H861" s="12"/>
    </row>
    <row r="862" spans="1:8" ht="15">
      <c r="A862" s="46" t="s">
        <v>627</v>
      </c>
      <c r="B862" s="43" t="s">
        <v>530</v>
      </c>
      <c r="C862" s="43" t="s">
        <v>526</v>
      </c>
      <c r="D862" s="44" t="s">
        <v>344</v>
      </c>
      <c r="E862" s="44" t="s">
        <v>617</v>
      </c>
      <c r="F862" s="12">
        <f>'Ведомственная структура'!G1051</f>
        <v>14.6</v>
      </c>
      <c r="G862" s="12"/>
      <c r="H862" s="12"/>
    </row>
    <row r="863" spans="1:8" ht="15">
      <c r="A863" s="46" t="s">
        <v>619</v>
      </c>
      <c r="B863" s="43" t="s">
        <v>530</v>
      </c>
      <c r="C863" s="43" t="s">
        <v>526</v>
      </c>
      <c r="D863" s="44" t="s">
        <v>344</v>
      </c>
      <c r="E863" s="44" t="s">
        <v>620</v>
      </c>
      <c r="F863" s="12">
        <f>F864</f>
        <v>9</v>
      </c>
      <c r="G863" s="12"/>
      <c r="H863" s="12"/>
    </row>
    <row r="864" spans="1:8" ht="30">
      <c r="A864" s="46" t="s">
        <v>622</v>
      </c>
      <c r="B864" s="43" t="s">
        <v>530</v>
      </c>
      <c r="C864" s="43" t="s">
        <v>526</v>
      </c>
      <c r="D864" s="44" t="s">
        <v>344</v>
      </c>
      <c r="E864" s="44" t="s">
        <v>621</v>
      </c>
      <c r="F864" s="12">
        <f>'Ведомственная структура'!G1053</f>
        <v>9</v>
      </c>
      <c r="G864" s="12"/>
      <c r="H864" s="12"/>
    </row>
    <row r="865" spans="1:8" ht="15">
      <c r="A865" s="76" t="s">
        <v>301</v>
      </c>
      <c r="B865" s="11" t="s">
        <v>530</v>
      </c>
      <c r="C865" s="11" t="s">
        <v>526</v>
      </c>
      <c r="D865" s="11" t="s">
        <v>302</v>
      </c>
      <c r="E865" s="11"/>
      <c r="F865" s="12">
        <f>F866</f>
        <v>285</v>
      </c>
      <c r="G865" s="12"/>
      <c r="H865" s="12"/>
    </row>
    <row r="866" spans="1:8" s="5" customFormat="1" ht="15">
      <c r="A866" s="46" t="s">
        <v>334</v>
      </c>
      <c r="B866" s="43" t="s">
        <v>530</v>
      </c>
      <c r="C866" s="43" t="s">
        <v>526</v>
      </c>
      <c r="D866" s="43" t="s">
        <v>347</v>
      </c>
      <c r="E866" s="43"/>
      <c r="F866" s="12">
        <f>F867</f>
        <v>285</v>
      </c>
      <c r="G866" s="12">
        <f>G867</f>
        <v>0</v>
      </c>
      <c r="H866" s="12">
        <f>H867</f>
        <v>0</v>
      </c>
    </row>
    <row r="867" spans="1:8" s="5" customFormat="1" ht="45">
      <c r="A867" s="46" t="s">
        <v>656</v>
      </c>
      <c r="B867" s="43" t="s">
        <v>530</v>
      </c>
      <c r="C867" s="43" t="s">
        <v>526</v>
      </c>
      <c r="D867" s="43" t="s">
        <v>347</v>
      </c>
      <c r="E867" s="43" t="s">
        <v>604</v>
      </c>
      <c r="F867" s="12">
        <f>F869+F868</f>
        <v>285</v>
      </c>
      <c r="G867" s="12">
        <f>G869</f>
        <v>0</v>
      </c>
      <c r="H867" s="12">
        <f>H869</f>
        <v>0</v>
      </c>
    </row>
    <row r="868" spans="1:8" ht="15">
      <c r="A868" s="1" t="s">
        <v>618</v>
      </c>
      <c r="B868" s="43" t="s">
        <v>530</v>
      </c>
      <c r="C868" s="43" t="s">
        <v>526</v>
      </c>
      <c r="D868" s="43" t="s">
        <v>347</v>
      </c>
      <c r="E868" s="43" t="s">
        <v>628</v>
      </c>
      <c r="F868" s="12">
        <f>'Ведомственная структура'!G1057</f>
        <v>240</v>
      </c>
      <c r="G868" s="12">
        <f>'Ведомственная структура'!H1057</f>
        <v>0</v>
      </c>
      <c r="H868" s="12">
        <f>'Ведомственная структура'!I1057</f>
        <v>0</v>
      </c>
    </row>
    <row r="869" spans="1:8" s="5" customFormat="1" ht="15">
      <c r="A869" s="46" t="s">
        <v>627</v>
      </c>
      <c r="B869" s="43" t="s">
        <v>530</v>
      </c>
      <c r="C869" s="43" t="s">
        <v>526</v>
      </c>
      <c r="D869" s="43" t="s">
        <v>347</v>
      </c>
      <c r="E869" s="43" t="s">
        <v>617</v>
      </c>
      <c r="F869" s="12">
        <f>'Ведомственная структура'!G1058</f>
        <v>45</v>
      </c>
      <c r="G869" s="12">
        <f>'Ведомственная структура'!H1058</f>
        <v>0</v>
      </c>
      <c r="H869" s="12">
        <f>'Ведомственная структура'!I1058</f>
        <v>0</v>
      </c>
    </row>
    <row r="870" spans="1:8" ht="15">
      <c r="A870" s="1" t="s">
        <v>517</v>
      </c>
      <c r="B870" s="11" t="s">
        <v>530</v>
      </c>
      <c r="C870" s="11" t="s">
        <v>526</v>
      </c>
      <c r="D870" s="11" t="s">
        <v>683</v>
      </c>
      <c r="E870" s="11"/>
      <c r="F870" s="12">
        <f aca="true" t="shared" si="146" ref="F870:H872">SUM(F871)</f>
        <v>801.2</v>
      </c>
      <c r="G870" s="12">
        <f t="shared" si="146"/>
        <v>552.3</v>
      </c>
      <c r="H870" s="12">
        <f t="shared" si="146"/>
        <v>573.2</v>
      </c>
    </row>
    <row r="871" spans="1:8" ht="15">
      <c r="A871" s="1" t="s">
        <v>589</v>
      </c>
      <c r="B871" s="11" t="s">
        <v>530</v>
      </c>
      <c r="C871" s="11" t="s">
        <v>526</v>
      </c>
      <c r="D871" s="11" t="s">
        <v>684</v>
      </c>
      <c r="E871" s="11"/>
      <c r="F871" s="12">
        <f>SUM(F872)</f>
        <v>801.2</v>
      </c>
      <c r="G871" s="12">
        <f>SUM(G872+G866)</f>
        <v>552.3</v>
      </c>
      <c r="H871" s="12">
        <f>SUM(H872+H866)</f>
        <v>573.2</v>
      </c>
    </row>
    <row r="872" spans="1:8" ht="15">
      <c r="A872" s="1" t="s">
        <v>588</v>
      </c>
      <c r="B872" s="11" t="s">
        <v>530</v>
      </c>
      <c r="C872" s="11" t="s">
        <v>526</v>
      </c>
      <c r="D872" s="11" t="s">
        <v>685</v>
      </c>
      <c r="E872" s="11"/>
      <c r="F872" s="12">
        <f t="shared" si="146"/>
        <v>801.2</v>
      </c>
      <c r="G872" s="12">
        <f t="shared" si="146"/>
        <v>552.3</v>
      </c>
      <c r="H872" s="12">
        <f t="shared" si="146"/>
        <v>573.2</v>
      </c>
    </row>
    <row r="873" spans="1:8" ht="30">
      <c r="A873" s="1" t="s">
        <v>408</v>
      </c>
      <c r="B873" s="11" t="s">
        <v>530</v>
      </c>
      <c r="C873" s="11" t="s">
        <v>526</v>
      </c>
      <c r="D873" s="11" t="s">
        <v>686</v>
      </c>
      <c r="E873" s="11"/>
      <c r="F873" s="12">
        <f>SUM(F874+F876+F878)</f>
        <v>801.2</v>
      </c>
      <c r="G873" s="12">
        <f>SUM(G874+G876)</f>
        <v>552.3</v>
      </c>
      <c r="H873" s="12">
        <f>SUM(H874+H876)</f>
        <v>573.2</v>
      </c>
    </row>
    <row r="874" spans="1:8" ht="45">
      <c r="A874" s="1" t="s">
        <v>656</v>
      </c>
      <c r="B874" s="11" t="s">
        <v>530</v>
      </c>
      <c r="C874" s="11" t="s">
        <v>526</v>
      </c>
      <c r="D874" s="11" t="s">
        <v>686</v>
      </c>
      <c r="E874" s="11" t="s">
        <v>604</v>
      </c>
      <c r="F874" s="12">
        <f>SUM(F875)</f>
        <v>793.7</v>
      </c>
      <c r="G874" s="12">
        <f>SUM(G875)</f>
        <v>549.8</v>
      </c>
      <c r="H874" s="12">
        <f>SUM(H875)</f>
        <v>570.7</v>
      </c>
    </row>
    <row r="875" spans="1:8" ht="15">
      <c r="A875" s="1" t="s">
        <v>618</v>
      </c>
      <c r="B875" s="11" t="s">
        <v>530</v>
      </c>
      <c r="C875" s="11" t="s">
        <v>526</v>
      </c>
      <c r="D875" s="11" t="s">
        <v>686</v>
      </c>
      <c r="E875" s="11" t="s">
        <v>617</v>
      </c>
      <c r="F875" s="12">
        <f>'Ведомственная структура'!G1064</f>
        <v>793.7</v>
      </c>
      <c r="G875" s="12">
        <f>'Ведомственная структура'!H1064</f>
        <v>549.8</v>
      </c>
      <c r="H875" s="12">
        <f>'Ведомственная структура'!I1064</f>
        <v>570.7</v>
      </c>
    </row>
    <row r="876" spans="1:8" s="5" customFormat="1" ht="15">
      <c r="A876" s="1" t="s">
        <v>619</v>
      </c>
      <c r="B876" s="11" t="s">
        <v>530</v>
      </c>
      <c r="C876" s="11" t="s">
        <v>526</v>
      </c>
      <c r="D876" s="11" t="s">
        <v>686</v>
      </c>
      <c r="E876" s="11" t="s">
        <v>620</v>
      </c>
      <c r="F876" s="12">
        <f>F877</f>
        <v>7.2</v>
      </c>
      <c r="G876" s="12">
        <f>G877</f>
        <v>2.5</v>
      </c>
      <c r="H876" s="12">
        <f>H877</f>
        <v>2.5</v>
      </c>
    </row>
    <row r="877" spans="1:8" s="5" customFormat="1" ht="30">
      <c r="A877" s="1" t="s">
        <v>622</v>
      </c>
      <c r="B877" s="11" t="s">
        <v>530</v>
      </c>
      <c r="C877" s="11" t="s">
        <v>526</v>
      </c>
      <c r="D877" s="11" t="s">
        <v>686</v>
      </c>
      <c r="E877" s="11" t="s">
        <v>621</v>
      </c>
      <c r="F877" s="12">
        <f>'Ведомственная структура'!G1066</f>
        <v>7.2</v>
      </c>
      <c r="G877" s="12">
        <f>'Ведомственная структура'!H1066</f>
        <v>2.5</v>
      </c>
      <c r="H877" s="12">
        <f>'Ведомственная структура'!I1066</f>
        <v>2.5</v>
      </c>
    </row>
    <row r="878" spans="1:8" s="5" customFormat="1" ht="15">
      <c r="A878" s="2" t="s">
        <v>623</v>
      </c>
      <c r="B878" s="11" t="s">
        <v>530</v>
      </c>
      <c r="C878" s="11" t="s">
        <v>526</v>
      </c>
      <c r="D878" s="11" t="s">
        <v>686</v>
      </c>
      <c r="E878" s="11" t="s">
        <v>625</v>
      </c>
      <c r="F878" s="12">
        <f>F879</f>
        <v>0.3</v>
      </c>
      <c r="G878" s="12"/>
      <c r="H878" s="12"/>
    </row>
    <row r="879" spans="1:8" s="5" customFormat="1" ht="15">
      <c r="A879" s="2" t="s">
        <v>624</v>
      </c>
      <c r="B879" s="11" t="s">
        <v>530</v>
      </c>
      <c r="C879" s="11" t="s">
        <v>526</v>
      </c>
      <c r="D879" s="11" t="s">
        <v>686</v>
      </c>
      <c r="E879" s="11" t="s">
        <v>626</v>
      </c>
      <c r="F879" s="12">
        <f>'Ведомственная структура'!G1068</f>
        <v>0.3</v>
      </c>
      <c r="G879" s="12"/>
      <c r="H879" s="12"/>
    </row>
    <row r="880" spans="1:8" s="5" customFormat="1" ht="30">
      <c r="A880" s="2" t="s">
        <v>677</v>
      </c>
      <c r="B880" s="11" t="s">
        <v>530</v>
      </c>
      <c r="C880" s="11" t="s">
        <v>526</v>
      </c>
      <c r="D880" s="11" t="s">
        <v>697</v>
      </c>
      <c r="E880" s="11"/>
      <c r="F880" s="12">
        <f>F881+F883+F887+F885</f>
        <v>5922.199999999999</v>
      </c>
      <c r="G880" s="12">
        <f>G881+G883+G887+G885</f>
        <v>4184.9</v>
      </c>
      <c r="H880" s="12">
        <f>H881+H883+H887+H885</f>
        <v>4329.4</v>
      </c>
    </row>
    <row r="881" spans="1:8" ht="45">
      <c r="A881" s="1" t="s">
        <v>656</v>
      </c>
      <c r="B881" s="11" t="s">
        <v>530</v>
      </c>
      <c r="C881" s="11" t="s">
        <v>526</v>
      </c>
      <c r="D881" s="11" t="s">
        <v>698</v>
      </c>
      <c r="E881" s="11" t="s">
        <v>604</v>
      </c>
      <c r="F881" s="12">
        <f>SUM(F882)</f>
        <v>5306.9</v>
      </c>
      <c r="G881" s="12">
        <f>SUM(G882)</f>
        <v>3399.7</v>
      </c>
      <c r="H881" s="12">
        <f>SUM(H882)</f>
        <v>3528.9</v>
      </c>
    </row>
    <row r="882" spans="1:8" ht="15">
      <c r="A882" s="1" t="s">
        <v>642</v>
      </c>
      <c r="B882" s="11" t="s">
        <v>530</v>
      </c>
      <c r="C882" s="11" t="s">
        <v>526</v>
      </c>
      <c r="D882" s="11" t="s">
        <v>698</v>
      </c>
      <c r="E882" s="11" t="s">
        <v>628</v>
      </c>
      <c r="F882" s="12">
        <f>'Ведомственная структура'!G1072</f>
        <v>5306.9</v>
      </c>
      <c r="G882" s="12">
        <f>'Ведомственная структура'!H1072</f>
        <v>3399.7</v>
      </c>
      <c r="H882" s="12">
        <f>'Ведомственная структура'!I1072</f>
        <v>3528.9</v>
      </c>
    </row>
    <row r="883" spans="1:8" ht="15">
      <c r="A883" s="1" t="s">
        <v>619</v>
      </c>
      <c r="B883" s="11" t="s">
        <v>530</v>
      </c>
      <c r="C883" s="11" t="s">
        <v>526</v>
      </c>
      <c r="D883" s="11" t="s">
        <v>698</v>
      </c>
      <c r="E883" s="11" t="s">
        <v>620</v>
      </c>
      <c r="F883" s="12">
        <f>SUM(F884)</f>
        <v>605.4</v>
      </c>
      <c r="G883" s="12">
        <f>SUM(G884)</f>
        <v>784.7</v>
      </c>
      <c r="H883" s="12">
        <f>SUM(H884)</f>
        <v>800</v>
      </c>
    </row>
    <row r="884" spans="1:8" ht="30">
      <c r="A884" s="1" t="s">
        <v>622</v>
      </c>
      <c r="B884" s="11" t="s">
        <v>530</v>
      </c>
      <c r="C884" s="11" t="s">
        <v>526</v>
      </c>
      <c r="D884" s="11" t="s">
        <v>698</v>
      </c>
      <c r="E884" s="11" t="s">
        <v>621</v>
      </c>
      <c r="F884" s="12">
        <f>'Ведомственная структура'!G1074</f>
        <v>605.4</v>
      </c>
      <c r="G884" s="12">
        <f>'Ведомственная структура'!H1074</f>
        <v>784.7</v>
      </c>
      <c r="H884" s="12">
        <f>'Ведомственная структура'!I1074</f>
        <v>800</v>
      </c>
    </row>
    <row r="885" spans="1:8" ht="15">
      <c r="A885" s="1" t="s">
        <v>631</v>
      </c>
      <c r="B885" s="11" t="s">
        <v>530</v>
      </c>
      <c r="C885" s="11" t="s">
        <v>526</v>
      </c>
      <c r="D885" s="11" t="s">
        <v>698</v>
      </c>
      <c r="E885" s="11" t="s">
        <v>632</v>
      </c>
      <c r="F885" s="12">
        <f>F886</f>
        <v>7.2</v>
      </c>
      <c r="G885" s="12"/>
      <c r="H885" s="12"/>
    </row>
    <row r="886" spans="1:8" ht="15">
      <c r="A886" s="1" t="s">
        <v>652</v>
      </c>
      <c r="B886" s="11" t="s">
        <v>530</v>
      </c>
      <c r="C886" s="11" t="s">
        <v>526</v>
      </c>
      <c r="D886" s="11" t="s">
        <v>698</v>
      </c>
      <c r="E886" s="11" t="s">
        <v>635</v>
      </c>
      <c r="F886" s="12">
        <f>SUM('Ведомственная структура'!G1076)</f>
        <v>7.2</v>
      </c>
      <c r="G886" s="12"/>
      <c r="H886" s="12"/>
    </row>
    <row r="887" spans="1:8" ht="15">
      <c r="A887" s="2" t="s">
        <v>623</v>
      </c>
      <c r="B887" s="11" t="s">
        <v>530</v>
      </c>
      <c r="C887" s="11" t="s">
        <v>526</v>
      </c>
      <c r="D887" s="11" t="s">
        <v>698</v>
      </c>
      <c r="E887" s="11" t="s">
        <v>625</v>
      </c>
      <c r="F887" s="12">
        <f>F888</f>
        <v>2.7</v>
      </c>
      <c r="G887" s="12">
        <f>G888</f>
        <v>0.5</v>
      </c>
      <c r="H887" s="12">
        <f>H888</f>
        <v>0.5</v>
      </c>
    </row>
    <row r="888" spans="1:8" ht="15">
      <c r="A888" s="2" t="s">
        <v>624</v>
      </c>
      <c r="B888" s="11" t="s">
        <v>530</v>
      </c>
      <c r="C888" s="11" t="s">
        <v>526</v>
      </c>
      <c r="D888" s="11" t="s">
        <v>698</v>
      </c>
      <c r="E888" s="11" t="s">
        <v>626</v>
      </c>
      <c r="F888" s="12">
        <f>SUM('Ведомственная структура'!G1078)</f>
        <v>2.7</v>
      </c>
      <c r="G888" s="12">
        <f>SUM('Ведомственная структура'!H1078)</f>
        <v>0.5</v>
      </c>
      <c r="H888" s="12">
        <f>SUM('Ведомственная структура'!I1078)</f>
        <v>0.5</v>
      </c>
    </row>
    <row r="889" spans="1:8" ht="15">
      <c r="A889" s="46" t="s">
        <v>577</v>
      </c>
      <c r="B889" s="43" t="s">
        <v>530</v>
      </c>
      <c r="C889" s="43" t="s">
        <v>526</v>
      </c>
      <c r="D889" s="43" t="s">
        <v>694</v>
      </c>
      <c r="E889" s="43"/>
      <c r="F889" s="12">
        <f>F890</f>
        <v>0.4</v>
      </c>
      <c r="G889" s="12"/>
      <c r="H889" s="12"/>
    </row>
    <row r="890" spans="1:8" ht="15">
      <c r="A890" s="46" t="s">
        <v>60</v>
      </c>
      <c r="B890" s="43" t="s">
        <v>530</v>
      </c>
      <c r="C890" s="43" t="s">
        <v>526</v>
      </c>
      <c r="D890" s="43" t="s">
        <v>61</v>
      </c>
      <c r="E890" s="43"/>
      <c r="F890" s="12">
        <f>F891</f>
        <v>0.4</v>
      </c>
      <c r="G890" s="12"/>
      <c r="H890" s="12"/>
    </row>
    <row r="891" spans="1:8" ht="15">
      <c r="A891" s="46" t="s">
        <v>682</v>
      </c>
      <c r="B891" s="43" t="s">
        <v>530</v>
      </c>
      <c r="C891" s="43" t="s">
        <v>526</v>
      </c>
      <c r="D891" s="43" t="s">
        <v>62</v>
      </c>
      <c r="E891" s="43"/>
      <c r="F891" s="12">
        <f>F892</f>
        <v>0.4</v>
      </c>
      <c r="G891" s="12"/>
      <c r="H891" s="12"/>
    </row>
    <row r="892" spans="1:8" ht="15">
      <c r="A892" s="46" t="s">
        <v>623</v>
      </c>
      <c r="B892" s="43" t="s">
        <v>530</v>
      </c>
      <c r="C892" s="43" t="s">
        <v>526</v>
      </c>
      <c r="D892" s="43" t="s">
        <v>62</v>
      </c>
      <c r="E892" s="43" t="s">
        <v>625</v>
      </c>
      <c r="F892" s="12">
        <f>F893</f>
        <v>0.4</v>
      </c>
      <c r="G892" s="12"/>
      <c r="H892" s="12"/>
    </row>
    <row r="893" spans="1:8" ht="15">
      <c r="A893" s="46" t="s">
        <v>624</v>
      </c>
      <c r="B893" s="43" t="s">
        <v>530</v>
      </c>
      <c r="C893" s="43" t="s">
        <v>526</v>
      </c>
      <c r="D893" s="43" t="s">
        <v>62</v>
      </c>
      <c r="E893" s="43" t="s">
        <v>626</v>
      </c>
      <c r="F893" s="12">
        <f>'Ведомственная структура'!G1083</f>
        <v>0.4</v>
      </c>
      <c r="G893" s="12"/>
      <c r="H893" s="12"/>
    </row>
    <row r="894" spans="1:8" ht="30">
      <c r="A894" s="46" t="s">
        <v>250</v>
      </c>
      <c r="B894" s="11" t="s">
        <v>530</v>
      </c>
      <c r="C894" s="11" t="s">
        <v>526</v>
      </c>
      <c r="D894" s="11" t="s">
        <v>4</v>
      </c>
      <c r="E894" s="11"/>
      <c r="F894" s="12">
        <f aca="true" t="shared" si="147" ref="F894:H895">F895</f>
        <v>254.89999999999998</v>
      </c>
      <c r="G894" s="12">
        <f t="shared" si="147"/>
        <v>0</v>
      </c>
      <c r="H894" s="12">
        <f t="shared" si="147"/>
        <v>0</v>
      </c>
    </row>
    <row r="895" spans="1:8" ht="30">
      <c r="A895" s="46" t="s">
        <v>253</v>
      </c>
      <c r="B895" s="11" t="s">
        <v>530</v>
      </c>
      <c r="C895" s="11" t="s">
        <v>526</v>
      </c>
      <c r="D895" s="11" t="s">
        <v>7</v>
      </c>
      <c r="E895" s="11"/>
      <c r="F895" s="12">
        <f t="shared" si="147"/>
        <v>254.89999999999998</v>
      </c>
      <c r="G895" s="12">
        <f t="shared" si="147"/>
        <v>0</v>
      </c>
      <c r="H895" s="12">
        <f t="shared" si="147"/>
        <v>0</v>
      </c>
    </row>
    <row r="896" spans="1:8" ht="15">
      <c r="A896" s="46" t="s">
        <v>148</v>
      </c>
      <c r="B896" s="43" t="s">
        <v>530</v>
      </c>
      <c r="C896" s="43" t="s">
        <v>526</v>
      </c>
      <c r="D896" s="43" t="s">
        <v>245</v>
      </c>
      <c r="E896" s="43"/>
      <c r="F896" s="12">
        <f>F897+F900</f>
        <v>254.89999999999998</v>
      </c>
      <c r="G896" s="12">
        <f>G897+G900</f>
        <v>0</v>
      </c>
      <c r="H896" s="12">
        <f>H897+H900</f>
        <v>0</v>
      </c>
    </row>
    <row r="897" spans="1:8" ht="30">
      <c r="A897" s="46" t="s">
        <v>266</v>
      </c>
      <c r="B897" s="43" t="s">
        <v>530</v>
      </c>
      <c r="C897" s="43" t="s">
        <v>526</v>
      </c>
      <c r="D897" s="43" t="s">
        <v>281</v>
      </c>
      <c r="E897" s="43"/>
      <c r="F897" s="12">
        <f aca="true" t="shared" si="148" ref="F897:H898">F898</f>
        <v>242.2</v>
      </c>
      <c r="G897" s="12">
        <f t="shared" si="148"/>
        <v>0</v>
      </c>
      <c r="H897" s="12">
        <f t="shared" si="148"/>
        <v>0</v>
      </c>
    </row>
    <row r="898" spans="1:8" ht="45">
      <c r="A898" s="46" t="s">
        <v>656</v>
      </c>
      <c r="B898" s="43" t="s">
        <v>530</v>
      </c>
      <c r="C898" s="43" t="s">
        <v>526</v>
      </c>
      <c r="D898" s="43" t="s">
        <v>281</v>
      </c>
      <c r="E898" s="43" t="s">
        <v>604</v>
      </c>
      <c r="F898" s="12">
        <f t="shared" si="148"/>
        <v>242.2</v>
      </c>
      <c r="G898" s="12">
        <f t="shared" si="148"/>
        <v>0</v>
      </c>
      <c r="H898" s="12">
        <f t="shared" si="148"/>
        <v>0</v>
      </c>
    </row>
    <row r="899" spans="1:8" ht="15">
      <c r="A899" s="46" t="s">
        <v>642</v>
      </c>
      <c r="B899" s="43" t="s">
        <v>530</v>
      </c>
      <c r="C899" s="43" t="s">
        <v>526</v>
      </c>
      <c r="D899" s="43" t="s">
        <v>281</v>
      </c>
      <c r="E899" s="43" t="s">
        <v>628</v>
      </c>
      <c r="F899" s="12">
        <f>'Ведомственная структура'!G1089</f>
        <v>242.2</v>
      </c>
      <c r="G899" s="12">
        <f>'Ведомственная структура'!H1089</f>
        <v>0</v>
      </c>
      <c r="H899" s="12">
        <f>'Ведомственная структура'!I1089</f>
        <v>0</v>
      </c>
    </row>
    <row r="900" spans="1:8" ht="30">
      <c r="A900" s="46" t="s">
        <v>296</v>
      </c>
      <c r="B900" s="43" t="s">
        <v>530</v>
      </c>
      <c r="C900" s="43" t="s">
        <v>526</v>
      </c>
      <c r="D900" s="43" t="s">
        <v>282</v>
      </c>
      <c r="E900" s="43"/>
      <c r="F900" s="12">
        <f aca="true" t="shared" si="149" ref="F900:H901">F901</f>
        <v>12.7</v>
      </c>
      <c r="G900" s="12">
        <f t="shared" si="149"/>
        <v>0</v>
      </c>
      <c r="H900" s="12">
        <f t="shared" si="149"/>
        <v>0</v>
      </c>
    </row>
    <row r="901" spans="1:8" ht="45">
      <c r="A901" s="46" t="s">
        <v>656</v>
      </c>
      <c r="B901" s="43" t="s">
        <v>530</v>
      </c>
      <c r="C901" s="43" t="s">
        <v>526</v>
      </c>
      <c r="D901" s="43" t="s">
        <v>282</v>
      </c>
      <c r="E901" s="43" t="s">
        <v>604</v>
      </c>
      <c r="F901" s="12">
        <f t="shared" si="149"/>
        <v>12.7</v>
      </c>
      <c r="G901" s="12">
        <f t="shared" si="149"/>
        <v>0</v>
      </c>
      <c r="H901" s="12">
        <f t="shared" si="149"/>
        <v>0</v>
      </c>
    </row>
    <row r="902" spans="1:8" ht="15">
      <c r="A902" s="46" t="s">
        <v>642</v>
      </c>
      <c r="B902" s="43" t="s">
        <v>530</v>
      </c>
      <c r="C902" s="43" t="s">
        <v>526</v>
      </c>
      <c r="D902" s="43" t="s">
        <v>282</v>
      </c>
      <c r="E902" s="43" t="s">
        <v>628</v>
      </c>
      <c r="F902" s="12">
        <f>'Ведомственная структура'!G1092</f>
        <v>12.7</v>
      </c>
      <c r="G902" s="12">
        <f>'Ведомственная структура'!H1092</f>
        <v>0</v>
      </c>
      <c r="H902" s="12">
        <f>'Ведомственная структура'!I1092</f>
        <v>0</v>
      </c>
    </row>
    <row r="903" spans="1:8" ht="30">
      <c r="A903" s="1" t="s">
        <v>226</v>
      </c>
      <c r="B903" s="6" t="s">
        <v>530</v>
      </c>
      <c r="C903" s="6" t="s">
        <v>526</v>
      </c>
      <c r="D903" s="6" t="s">
        <v>225</v>
      </c>
      <c r="E903" s="6"/>
      <c r="F903" s="12">
        <f>F904</f>
        <v>51</v>
      </c>
      <c r="G903" s="12">
        <f aca="true" t="shared" si="150" ref="G903:H906">G904</f>
        <v>200</v>
      </c>
      <c r="H903" s="12">
        <f t="shared" si="150"/>
        <v>160</v>
      </c>
    </row>
    <row r="904" spans="1:8" ht="30">
      <c r="A904" s="1" t="s">
        <v>228</v>
      </c>
      <c r="B904" s="6" t="s">
        <v>530</v>
      </c>
      <c r="C904" s="6" t="s">
        <v>526</v>
      </c>
      <c r="D904" s="6" t="s">
        <v>227</v>
      </c>
      <c r="E904" s="6"/>
      <c r="F904" s="12">
        <f>F905</f>
        <v>51</v>
      </c>
      <c r="G904" s="12">
        <f t="shared" si="150"/>
        <v>200</v>
      </c>
      <c r="H904" s="12">
        <f t="shared" si="150"/>
        <v>160</v>
      </c>
    </row>
    <row r="905" spans="1:8" ht="15">
      <c r="A905" s="1" t="s">
        <v>76</v>
      </c>
      <c r="B905" s="6" t="s">
        <v>530</v>
      </c>
      <c r="C905" s="6" t="s">
        <v>526</v>
      </c>
      <c r="D905" s="6" t="s">
        <v>229</v>
      </c>
      <c r="E905" s="6"/>
      <c r="F905" s="12">
        <f>F906</f>
        <v>51</v>
      </c>
      <c r="G905" s="12">
        <f t="shared" si="150"/>
        <v>200</v>
      </c>
      <c r="H905" s="12">
        <f t="shared" si="150"/>
        <v>160</v>
      </c>
    </row>
    <row r="906" spans="1:8" ht="15">
      <c r="A906" s="1" t="s">
        <v>619</v>
      </c>
      <c r="B906" s="6" t="s">
        <v>530</v>
      </c>
      <c r="C906" s="6" t="s">
        <v>526</v>
      </c>
      <c r="D906" s="6" t="s">
        <v>229</v>
      </c>
      <c r="E906" s="6" t="s">
        <v>620</v>
      </c>
      <c r="F906" s="12">
        <f>F907</f>
        <v>51</v>
      </c>
      <c r="G906" s="12">
        <f t="shared" si="150"/>
        <v>200</v>
      </c>
      <c r="H906" s="12">
        <f t="shared" si="150"/>
        <v>160</v>
      </c>
    </row>
    <row r="907" spans="1:8" ht="30">
      <c r="A907" s="1" t="s">
        <v>622</v>
      </c>
      <c r="B907" s="6" t="s">
        <v>530</v>
      </c>
      <c r="C907" s="6" t="s">
        <v>526</v>
      </c>
      <c r="D907" s="6" t="s">
        <v>229</v>
      </c>
      <c r="E907" s="6" t="s">
        <v>621</v>
      </c>
      <c r="F907" s="12">
        <f>'Ведомственная структура'!G461</f>
        <v>51</v>
      </c>
      <c r="G907" s="12">
        <f>'Ведомственная структура'!H461</f>
        <v>200</v>
      </c>
      <c r="H907" s="12">
        <f>'Ведомственная структура'!I461</f>
        <v>160</v>
      </c>
    </row>
    <row r="908" spans="1:8" ht="14.25">
      <c r="A908" s="32" t="s">
        <v>522</v>
      </c>
      <c r="B908" s="33">
        <v>10</v>
      </c>
      <c r="C908" s="33"/>
      <c r="D908" s="33"/>
      <c r="E908" s="33"/>
      <c r="F908" s="9">
        <f>SUM(F909+F917+F964)</f>
        <v>28999</v>
      </c>
      <c r="G908" s="9">
        <f>SUM(G909+G917+G964)</f>
        <v>24914.1</v>
      </c>
      <c r="H908" s="9">
        <f>SUM(H909+H917+H964)</f>
        <v>25461.300000000003</v>
      </c>
    </row>
    <row r="909" spans="1:8" ht="15">
      <c r="A909" s="34" t="s">
        <v>523</v>
      </c>
      <c r="B909" s="35">
        <v>10</v>
      </c>
      <c r="C909" s="35" t="s">
        <v>525</v>
      </c>
      <c r="D909" s="35"/>
      <c r="E909" s="35"/>
      <c r="F909" s="12">
        <f aca="true" t="shared" si="151" ref="F909:H911">SUM(F910)</f>
        <v>2465.7000000000003</v>
      </c>
      <c r="G909" s="12">
        <f t="shared" si="151"/>
        <v>2306.1</v>
      </c>
      <c r="H909" s="12">
        <f t="shared" si="151"/>
        <v>2353.1</v>
      </c>
    </row>
    <row r="910" spans="1:8" ht="30">
      <c r="A910" s="34" t="s">
        <v>38</v>
      </c>
      <c r="B910" s="35">
        <v>10</v>
      </c>
      <c r="C910" s="35" t="s">
        <v>525</v>
      </c>
      <c r="D910" s="35" t="s">
        <v>705</v>
      </c>
      <c r="E910" s="35"/>
      <c r="F910" s="12">
        <f t="shared" si="151"/>
        <v>2465.7000000000003</v>
      </c>
      <c r="G910" s="12">
        <f t="shared" si="151"/>
        <v>2306.1</v>
      </c>
      <c r="H910" s="12">
        <f t="shared" si="151"/>
        <v>2353.1</v>
      </c>
    </row>
    <row r="911" spans="1:8" ht="15">
      <c r="A911" s="34" t="s">
        <v>39</v>
      </c>
      <c r="B911" s="35">
        <v>10</v>
      </c>
      <c r="C911" s="35" t="s">
        <v>525</v>
      </c>
      <c r="D911" s="35" t="s">
        <v>706</v>
      </c>
      <c r="E911" s="35"/>
      <c r="F911" s="12">
        <f t="shared" si="151"/>
        <v>2465.7000000000003</v>
      </c>
      <c r="G911" s="12">
        <f t="shared" si="151"/>
        <v>2306.1</v>
      </c>
      <c r="H911" s="12">
        <f t="shared" si="151"/>
        <v>2353.1</v>
      </c>
    </row>
    <row r="912" spans="1:8" ht="15">
      <c r="A912" s="34" t="s">
        <v>662</v>
      </c>
      <c r="B912" s="35">
        <v>10</v>
      </c>
      <c r="C912" s="35" t="s">
        <v>525</v>
      </c>
      <c r="D912" s="35" t="s">
        <v>40</v>
      </c>
      <c r="E912" s="35"/>
      <c r="F912" s="12">
        <f>SUM(F913+F915)</f>
        <v>2465.7000000000003</v>
      </c>
      <c r="G912" s="12">
        <f>SUM(G913+G915)</f>
        <v>2306.1</v>
      </c>
      <c r="H912" s="12">
        <f>SUM(H913+H915)</f>
        <v>2353.1</v>
      </c>
    </row>
    <row r="913" spans="1:8" ht="15">
      <c r="A913" s="2" t="s">
        <v>619</v>
      </c>
      <c r="B913" s="6">
        <v>10</v>
      </c>
      <c r="C913" s="6" t="s">
        <v>525</v>
      </c>
      <c r="D913" s="35" t="s">
        <v>40</v>
      </c>
      <c r="E913" s="6" t="s">
        <v>620</v>
      </c>
      <c r="F913" s="12">
        <f>SUM(F914)</f>
        <v>44.3</v>
      </c>
      <c r="G913" s="12">
        <f>SUM(G914)</f>
        <v>45.2</v>
      </c>
      <c r="H913" s="12">
        <f>SUM(H914)</f>
        <v>46.1</v>
      </c>
    </row>
    <row r="914" spans="1:8" ht="30">
      <c r="A914" s="2" t="s">
        <v>622</v>
      </c>
      <c r="B914" s="6">
        <v>10</v>
      </c>
      <c r="C914" s="6" t="s">
        <v>525</v>
      </c>
      <c r="D914" s="35" t="s">
        <v>40</v>
      </c>
      <c r="E914" s="6" t="s">
        <v>621</v>
      </c>
      <c r="F914" s="12">
        <f>'Ведомственная структура'!G468</f>
        <v>44.3</v>
      </c>
      <c r="G914" s="12">
        <f>'Ведомственная структура'!H468</f>
        <v>45.2</v>
      </c>
      <c r="H914" s="12">
        <f>'Ведомственная структура'!I468</f>
        <v>46.1</v>
      </c>
    </row>
    <row r="915" spans="1:8" ht="15">
      <c r="A915" s="34" t="s">
        <v>631</v>
      </c>
      <c r="B915" s="35">
        <v>10</v>
      </c>
      <c r="C915" s="35" t="s">
        <v>525</v>
      </c>
      <c r="D915" s="35" t="s">
        <v>40</v>
      </c>
      <c r="E915" s="35">
        <v>300</v>
      </c>
      <c r="F915" s="12">
        <f>SUM(F916)</f>
        <v>2421.4</v>
      </c>
      <c r="G915" s="12">
        <f>SUM(G916)</f>
        <v>2260.9</v>
      </c>
      <c r="H915" s="12">
        <f>SUM(H916)</f>
        <v>2307</v>
      </c>
    </row>
    <row r="916" spans="1:8" ht="15">
      <c r="A916" s="34" t="s">
        <v>630</v>
      </c>
      <c r="B916" s="35">
        <v>10</v>
      </c>
      <c r="C916" s="35" t="s">
        <v>525</v>
      </c>
      <c r="D916" s="35" t="s">
        <v>40</v>
      </c>
      <c r="E916" s="35">
        <v>310</v>
      </c>
      <c r="F916" s="12">
        <f>'Ведомственная структура'!G470</f>
        <v>2421.4</v>
      </c>
      <c r="G916" s="12">
        <f>'Ведомственная структура'!H470</f>
        <v>2260.9</v>
      </c>
      <c r="H916" s="12">
        <f>'Ведомственная структура'!I470</f>
        <v>2307</v>
      </c>
    </row>
    <row r="917" spans="1:8" ht="15">
      <c r="A917" s="34" t="s">
        <v>531</v>
      </c>
      <c r="B917" s="35">
        <v>10</v>
      </c>
      <c r="C917" s="35" t="s">
        <v>529</v>
      </c>
      <c r="D917" s="35"/>
      <c r="E917" s="35"/>
      <c r="F917" s="12">
        <f>SUM(F918+F925+F939+F945+F958)</f>
        <v>14436.599999999999</v>
      </c>
      <c r="G917" s="12">
        <f>SUM(G918+G925+G939+G945+G958)</f>
        <v>14396.1</v>
      </c>
      <c r="H917" s="12">
        <f>SUM(H918+H925+H939+H945+H958)</f>
        <v>14896.300000000001</v>
      </c>
    </row>
    <row r="918" spans="1:8" ht="15">
      <c r="A918" s="34" t="s">
        <v>650</v>
      </c>
      <c r="B918" s="35">
        <v>10</v>
      </c>
      <c r="C918" s="35" t="s">
        <v>529</v>
      </c>
      <c r="D918" s="35" t="s">
        <v>704</v>
      </c>
      <c r="E918" s="35"/>
      <c r="F918" s="12">
        <f aca="true" t="shared" si="152" ref="F918:H919">SUM(F919)</f>
        <v>10140</v>
      </c>
      <c r="G918" s="12">
        <f t="shared" si="152"/>
        <v>12805</v>
      </c>
      <c r="H918" s="12">
        <f t="shared" si="152"/>
        <v>13253.2</v>
      </c>
    </row>
    <row r="919" spans="1:8" ht="30">
      <c r="A919" s="34" t="s">
        <v>575</v>
      </c>
      <c r="B919" s="35">
        <v>10</v>
      </c>
      <c r="C919" s="35" t="s">
        <v>529</v>
      </c>
      <c r="D919" s="35" t="s">
        <v>689</v>
      </c>
      <c r="E919" s="35"/>
      <c r="F919" s="12">
        <f t="shared" si="152"/>
        <v>10140</v>
      </c>
      <c r="G919" s="12">
        <f t="shared" si="152"/>
        <v>12805</v>
      </c>
      <c r="H919" s="12">
        <f t="shared" si="152"/>
        <v>13253.2</v>
      </c>
    </row>
    <row r="920" spans="1:8" ht="30">
      <c r="A920" s="34" t="s">
        <v>651</v>
      </c>
      <c r="B920" s="35">
        <v>10</v>
      </c>
      <c r="C920" s="35" t="s">
        <v>529</v>
      </c>
      <c r="D920" s="35" t="s">
        <v>44</v>
      </c>
      <c r="E920" s="35"/>
      <c r="F920" s="12">
        <f>SUM(F921+F923)</f>
        <v>10140</v>
      </c>
      <c r="G920" s="12">
        <f>SUM(G921+G923)</f>
        <v>12805</v>
      </c>
      <c r="H920" s="12">
        <f>SUM(H921+H923)</f>
        <v>13253.2</v>
      </c>
    </row>
    <row r="921" spans="1:8" ht="15">
      <c r="A921" s="2" t="s">
        <v>619</v>
      </c>
      <c r="B921" s="11">
        <v>10</v>
      </c>
      <c r="C921" s="11" t="s">
        <v>529</v>
      </c>
      <c r="D921" s="35" t="s">
        <v>44</v>
      </c>
      <c r="E921" s="11" t="s">
        <v>620</v>
      </c>
      <c r="F921" s="12">
        <f>SUM(F922)</f>
        <v>247.2</v>
      </c>
      <c r="G921" s="12">
        <f>SUM(G922)</f>
        <v>256.1</v>
      </c>
      <c r="H921" s="12">
        <f>SUM(H922)</f>
        <v>256.1</v>
      </c>
    </row>
    <row r="922" spans="1:8" ht="30">
      <c r="A922" s="2" t="s">
        <v>622</v>
      </c>
      <c r="B922" s="11">
        <v>10</v>
      </c>
      <c r="C922" s="11" t="s">
        <v>529</v>
      </c>
      <c r="D922" s="35" t="s">
        <v>44</v>
      </c>
      <c r="E922" s="11" t="s">
        <v>621</v>
      </c>
      <c r="F922" s="12">
        <f>'Ведомственная структура'!G476</f>
        <v>247.2</v>
      </c>
      <c r="G922" s="12">
        <f>'Ведомственная структура'!H476</f>
        <v>256.1</v>
      </c>
      <c r="H922" s="12">
        <f>'Ведомственная структура'!I476</f>
        <v>256.1</v>
      </c>
    </row>
    <row r="923" spans="1:8" ht="15">
      <c r="A923" s="34" t="s">
        <v>631</v>
      </c>
      <c r="B923" s="35">
        <v>10</v>
      </c>
      <c r="C923" s="35" t="s">
        <v>529</v>
      </c>
      <c r="D923" s="35" t="s">
        <v>44</v>
      </c>
      <c r="E923" s="35">
        <v>300</v>
      </c>
      <c r="F923" s="12">
        <f>SUM(F924)</f>
        <v>9892.8</v>
      </c>
      <c r="G923" s="12">
        <f>SUM(G924)</f>
        <v>12548.9</v>
      </c>
      <c r="H923" s="12">
        <f>SUM(H924)</f>
        <v>12997.1</v>
      </c>
    </row>
    <row r="924" spans="1:8" ht="15">
      <c r="A924" s="34" t="s">
        <v>630</v>
      </c>
      <c r="B924" s="35">
        <v>10</v>
      </c>
      <c r="C924" s="35" t="s">
        <v>529</v>
      </c>
      <c r="D924" s="35" t="s">
        <v>44</v>
      </c>
      <c r="E924" s="35">
        <v>310</v>
      </c>
      <c r="F924" s="12">
        <f>'Ведомственная структура'!G478</f>
        <v>9892.8</v>
      </c>
      <c r="G924" s="12">
        <f>'Ведомственная структура'!H478</f>
        <v>12548.9</v>
      </c>
      <c r="H924" s="12">
        <f>'Ведомственная структура'!I478</f>
        <v>12997.1</v>
      </c>
    </row>
    <row r="925" spans="1:8" ht="15">
      <c r="A925" s="34" t="s">
        <v>39</v>
      </c>
      <c r="B925" s="35">
        <v>10</v>
      </c>
      <c r="C925" s="35" t="s">
        <v>529</v>
      </c>
      <c r="D925" s="35" t="s">
        <v>706</v>
      </c>
      <c r="E925" s="35"/>
      <c r="F925" s="12">
        <f>SUM(F926+F929+F934)</f>
        <v>871.0000000000001</v>
      </c>
      <c r="G925" s="12">
        <f>SUM(G926+G929+G934)</f>
        <v>915.1</v>
      </c>
      <c r="H925" s="12">
        <f>SUM(H926+H929+H934)</f>
        <v>967.1</v>
      </c>
    </row>
    <row r="926" spans="1:8" ht="15">
      <c r="A926" s="2" t="s">
        <v>490</v>
      </c>
      <c r="B926" s="35" t="s">
        <v>541</v>
      </c>
      <c r="C926" s="35" t="s">
        <v>529</v>
      </c>
      <c r="D926" s="35" t="s">
        <v>41</v>
      </c>
      <c r="E926" s="35"/>
      <c r="F926" s="12">
        <f aca="true" t="shared" si="153" ref="F926:H927">SUM(F927)</f>
        <v>115</v>
      </c>
      <c r="G926" s="12">
        <f t="shared" si="153"/>
        <v>132</v>
      </c>
      <c r="H926" s="12">
        <f t="shared" si="153"/>
        <v>144</v>
      </c>
    </row>
    <row r="927" spans="1:8" ht="15">
      <c r="A927" s="2" t="s">
        <v>631</v>
      </c>
      <c r="B927" s="35" t="s">
        <v>541</v>
      </c>
      <c r="C927" s="35" t="s">
        <v>529</v>
      </c>
      <c r="D927" s="35" t="s">
        <v>41</v>
      </c>
      <c r="E927" s="35" t="s">
        <v>632</v>
      </c>
      <c r="F927" s="12">
        <f t="shared" si="153"/>
        <v>115</v>
      </c>
      <c r="G927" s="12">
        <f t="shared" si="153"/>
        <v>132</v>
      </c>
      <c r="H927" s="12">
        <f t="shared" si="153"/>
        <v>144</v>
      </c>
    </row>
    <row r="928" spans="1:8" ht="15">
      <c r="A928" s="2" t="s">
        <v>630</v>
      </c>
      <c r="B928" s="35" t="s">
        <v>541</v>
      </c>
      <c r="C928" s="35" t="s">
        <v>529</v>
      </c>
      <c r="D928" s="35" t="s">
        <v>41</v>
      </c>
      <c r="E928" s="35" t="s">
        <v>633</v>
      </c>
      <c r="F928" s="12">
        <f>'Ведомственная структура'!G482</f>
        <v>115</v>
      </c>
      <c r="G928" s="12">
        <f>'Ведомственная структура'!H482</f>
        <v>132</v>
      </c>
      <c r="H928" s="12">
        <f>'Ведомственная структура'!I482</f>
        <v>144</v>
      </c>
    </row>
    <row r="929" spans="1:8" ht="30">
      <c r="A929" s="34" t="s">
        <v>421</v>
      </c>
      <c r="B929" s="35">
        <v>10</v>
      </c>
      <c r="C929" s="35" t="s">
        <v>529</v>
      </c>
      <c r="D929" s="35" t="s">
        <v>42</v>
      </c>
      <c r="E929" s="35"/>
      <c r="F929" s="12">
        <f>SUM(F930+F932)</f>
        <v>174.60000000000002</v>
      </c>
      <c r="G929" s="12">
        <f>SUM(G930+G932)</f>
        <v>220.9</v>
      </c>
      <c r="H929" s="12">
        <f>SUM(H930+H932)</f>
        <v>241</v>
      </c>
    </row>
    <row r="930" spans="1:8" ht="15">
      <c r="A930" s="2" t="s">
        <v>619</v>
      </c>
      <c r="B930" s="6" t="s">
        <v>541</v>
      </c>
      <c r="C930" s="6" t="s">
        <v>529</v>
      </c>
      <c r="D930" s="35" t="s">
        <v>42</v>
      </c>
      <c r="E930" s="6" t="s">
        <v>620</v>
      </c>
      <c r="F930" s="12">
        <f>SUM(F931)</f>
        <v>3.8</v>
      </c>
      <c r="G930" s="12">
        <f>SUM(G931)</f>
        <v>4.3</v>
      </c>
      <c r="H930" s="12">
        <f>SUM(H931)</f>
        <v>4.7</v>
      </c>
    </row>
    <row r="931" spans="1:8" ht="30">
      <c r="A931" s="2" t="s">
        <v>622</v>
      </c>
      <c r="B931" s="6" t="s">
        <v>541</v>
      </c>
      <c r="C931" s="6" t="s">
        <v>529</v>
      </c>
      <c r="D931" s="35" t="s">
        <v>42</v>
      </c>
      <c r="E931" s="6" t="s">
        <v>621</v>
      </c>
      <c r="F931" s="12">
        <f>'Ведомственная структура'!G485</f>
        <v>3.8</v>
      </c>
      <c r="G931" s="12">
        <f>'Ведомственная структура'!H485</f>
        <v>4.3</v>
      </c>
      <c r="H931" s="12">
        <f>'Ведомственная структура'!I485</f>
        <v>4.7</v>
      </c>
    </row>
    <row r="932" spans="1:8" ht="15">
      <c r="A932" s="34" t="s">
        <v>631</v>
      </c>
      <c r="B932" s="35">
        <v>10</v>
      </c>
      <c r="C932" s="35" t="s">
        <v>529</v>
      </c>
      <c r="D932" s="35" t="s">
        <v>42</v>
      </c>
      <c r="E932" s="35">
        <v>300</v>
      </c>
      <c r="F932" s="12">
        <f>SUM(F933)</f>
        <v>170.8</v>
      </c>
      <c r="G932" s="12">
        <f>SUM(G933)</f>
        <v>216.6</v>
      </c>
      <c r="H932" s="12">
        <f>SUM(H933)</f>
        <v>236.3</v>
      </c>
    </row>
    <row r="933" spans="1:8" ht="15">
      <c r="A933" s="34" t="s">
        <v>630</v>
      </c>
      <c r="B933" s="35">
        <v>10</v>
      </c>
      <c r="C933" s="35" t="s">
        <v>529</v>
      </c>
      <c r="D933" s="35" t="s">
        <v>42</v>
      </c>
      <c r="E933" s="35">
        <v>310</v>
      </c>
      <c r="F933" s="12">
        <f>'Ведомственная структура'!G487</f>
        <v>170.8</v>
      </c>
      <c r="G933" s="12">
        <f>'Ведомственная структура'!H487</f>
        <v>216.6</v>
      </c>
      <c r="H933" s="12">
        <f>'Ведомственная структура'!I487</f>
        <v>236.3</v>
      </c>
    </row>
    <row r="934" spans="1:8" ht="45">
      <c r="A934" s="34" t="s">
        <v>668</v>
      </c>
      <c r="B934" s="35">
        <v>10</v>
      </c>
      <c r="C934" s="35" t="s">
        <v>529</v>
      </c>
      <c r="D934" s="35" t="s">
        <v>43</v>
      </c>
      <c r="E934" s="35"/>
      <c r="F934" s="12">
        <f>SUM(F935+F937)</f>
        <v>581.4000000000001</v>
      </c>
      <c r="G934" s="12">
        <f>SUM(G935+G937)</f>
        <v>562.2</v>
      </c>
      <c r="H934" s="12">
        <f>SUM(H935+H937)</f>
        <v>582.1</v>
      </c>
    </row>
    <row r="935" spans="1:8" ht="15">
      <c r="A935" s="2" t="s">
        <v>619</v>
      </c>
      <c r="B935" s="6" t="s">
        <v>541</v>
      </c>
      <c r="C935" s="6" t="s">
        <v>529</v>
      </c>
      <c r="D935" s="35" t="s">
        <v>43</v>
      </c>
      <c r="E935" s="6" t="s">
        <v>620</v>
      </c>
      <c r="F935" s="12">
        <f>SUM(F936)</f>
        <v>12.2</v>
      </c>
      <c r="G935" s="12">
        <f>SUM(G936)</f>
        <v>11.5</v>
      </c>
      <c r="H935" s="12">
        <f>SUM(H936)</f>
        <v>11.5</v>
      </c>
    </row>
    <row r="936" spans="1:8" ht="30">
      <c r="A936" s="2" t="s">
        <v>622</v>
      </c>
      <c r="B936" s="6" t="s">
        <v>541</v>
      </c>
      <c r="C936" s="6" t="s">
        <v>529</v>
      </c>
      <c r="D936" s="35" t="s">
        <v>43</v>
      </c>
      <c r="E936" s="6" t="s">
        <v>621</v>
      </c>
      <c r="F936" s="12">
        <f>'Ведомственная структура'!G490</f>
        <v>12.2</v>
      </c>
      <c r="G936" s="12">
        <f>'Ведомственная структура'!H490</f>
        <v>11.5</v>
      </c>
      <c r="H936" s="12">
        <f>'Ведомственная структура'!I490</f>
        <v>11.5</v>
      </c>
    </row>
    <row r="937" spans="1:8" ht="15">
      <c r="A937" s="34" t="s">
        <v>631</v>
      </c>
      <c r="B937" s="35">
        <v>10</v>
      </c>
      <c r="C937" s="35" t="s">
        <v>529</v>
      </c>
      <c r="D937" s="35" t="s">
        <v>43</v>
      </c>
      <c r="E937" s="35">
        <v>300</v>
      </c>
      <c r="F937" s="12">
        <f>SUM(F938)</f>
        <v>569.2</v>
      </c>
      <c r="G937" s="12">
        <f>SUM(G938)</f>
        <v>550.7</v>
      </c>
      <c r="H937" s="12">
        <f>SUM(H938)</f>
        <v>570.6</v>
      </c>
    </row>
    <row r="938" spans="1:8" ht="15">
      <c r="A938" s="34" t="s">
        <v>630</v>
      </c>
      <c r="B938" s="35">
        <v>10</v>
      </c>
      <c r="C938" s="35" t="s">
        <v>529</v>
      </c>
      <c r="D938" s="35" t="s">
        <v>43</v>
      </c>
      <c r="E938" s="35">
        <v>310</v>
      </c>
      <c r="F938" s="12">
        <f>'Ведомственная структура'!G492</f>
        <v>569.2</v>
      </c>
      <c r="G938" s="12">
        <f>'Ведомственная структура'!H492</f>
        <v>550.7</v>
      </c>
      <c r="H938" s="12">
        <f>'Ведомственная структура'!I492</f>
        <v>570.6</v>
      </c>
    </row>
    <row r="939" spans="1:8" ht="30">
      <c r="A939" s="1" t="s">
        <v>241</v>
      </c>
      <c r="B939" s="11" t="s">
        <v>541</v>
      </c>
      <c r="C939" s="11" t="s">
        <v>529</v>
      </c>
      <c r="D939" s="11" t="s">
        <v>15</v>
      </c>
      <c r="E939" s="11"/>
      <c r="F939" s="12">
        <f aca="true" t="shared" si="154" ref="F939:H943">SUM(F940)</f>
        <v>160.4</v>
      </c>
      <c r="G939" s="12">
        <f t="shared" si="154"/>
        <v>216</v>
      </c>
      <c r="H939" s="12">
        <f t="shared" si="154"/>
        <v>216</v>
      </c>
    </row>
    <row r="940" spans="1:8" ht="15">
      <c r="A940" s="1" t="s">
        <v>664</v>
      </c>
      <c r="B940" s="11" t="s">
        <v>541</v>
      </c>
      <c r="C940" s="11" t="s">
        <v>529</v>
      </c>
      <c r="D940" s="11" t="s">
        <v>16</v>
      </c>
      <c r="E940" s="11"/>
      <c r="F940" s="12">
        <f t="shared" si="154"/>
        <v>160.4</v>
      </c>
      <c r="G940" s="12">
        <f t="shared" si="154"/>
        <v>216</v>
      </c>
      <c r="H940" s="12">
        <f t="shared" si="154"/>
        <v>216</v>
      </c>
    </row>
    <row r="941" spans="1:8" ht="60">
      <c r="A941" s="1" t="s">
        <v>71</v>
      </c>
      <c r="B941" s="11" t="s">
        <v>541</v>
      </c>
      <c r="C941" s="11" t="s">
        <v>529</v>
      </c>
      <c r="D941" s="11" t="s">
        <v>35</v>
      </c>
      <c r="E941" s="11"/>
      <c r="F941" s="12">
        <f t="shared" si="154"/>
        <v>160.4</v>
      </c>
      <c r="G941" s="12">
        <f t="shared" si="154"/>
        <v>216</v>
      </c>
      <c r="H941" s="12">
        <f t="shared" si="154"/>
        <v>216</v>
      </c>
    </row>
    <row r="942" spans="1:8" ht="15">
      <c r="A942" s="1" t="s">
        <v>76</v>
      </c>
      <c r="B942" s="11" t="s">
        <v>541</v>
      </c>
      <c r="C942" s="11" t="s">
        <v>529</v>
      </c>
      <c r="D942" s="11" t="s">
        <v>77</v>
      </c>
      <c r="E942" s="11"/>
      <c r="F942" s="12">
        <f t="shared" si="154"/>
        <v>160.4</v>
      </c>
      <c r="G942" s="12">
        <f t="shared" si="154"/>
        <v>216</v>
      </c>
      <c r="H942" s="12">
        <f t="shared" si="154"/>
        <v>216</v>
      </c>
    </row>
    <row r="943" spans="1:8" ht="15">
      <c r="A943" s="1" t="s">
        <v>631</v>
      </c>
      <c r="B943" s="11" t="s">
        <v>541</v>
      </c>
      <c r="C943" s="11" t="s">
        <v>529</v>
      </c>
      <c r="D943" s="11" t="s">
        <v>77</v>
      </c>
      <c r="E943" s="11" t="s">
        <v>632</v>
      </c>
      <c r="F943" s="12">
        <f t="shared" si="154"/>
        <v>160.4</v>
      </c>
      <c r="G943" s="12">
        <f t="shared" si="154"/>
        <v>216</v>
      </c>
      <c r="H943" s="12">
        <f t="shared" si="154"/>
        <v>216</v>
      </c>
    </row>
    <row r="944" spans="1:8" ht="15">
      <c r="A944" s="1" t="s">
        <v>630</v>
      </c>
      <c r="B944" s="11" t="s">
        <v>541</v>
      </c>
      <c r="C944" s="11" t="s">
        <v>529</v>
      </c>
      <c r="D944" s="11" t="s">
        <v>77</v>
      </c>
      <c r="E944" s="11" t="s">
        <v>633</v>
      </c>
      <c r="F944" s="12">
        <f>'Ведомственная структура'!G912</f>
        <v>160.4</v>
      </c>
      <c r="G944" s="12">
        <f>'Ведомственная структура'!H912</f>
        <v>216</v>
      </c>
      <c r="H944" s="12">
        <f>'Ведомственная структура'!I912</f>
        <v>216</v>
      </c>
    </row>
    <row r="945" spans="1:8" ht="30">
      <c r="A945" s="2" t="s">
        <v>187</v>
      </c>
      <c r="B945" s="11" t="s">
        <v>541</v>
      </c>
      <c r="C945" s="11" t="s">
        <v>529</v>
      </c>
      <c r="D945" s="11" t="s">
        <v>724</v>
      </c>
      <c r="E945" s="11"/>
      <c r="F945" s="14">
        <f>SUM(F946+F950+F954)</f>
        <v>510</v>
      </c>
      <c r="G945" s="14">
        <f>SUM(G946+G950+G954)</f>
        <v>410</v>
      </c>
      <c r="H945" s="14">
        <f>SUM(H946+H950+H954)</f>
        <v>410</v>
      </c>
    </row>
    <row r="946" spans="1:8" ht="30">
      <c r="A946" s="1" t="s">
        <v>426</v>
      </c>
      <c r="B946" s="11" t="s">
        <v>541</v>
      </c>
      <c r="C946" s="11" t="s">
        <v>529</v>
      </c>
      <c r="D946" s="11" t="s">
        <v>725</v>
      </c>
      <c r="E946" s="11"/>
      <c r="F946" s="14">
        <f aca="true" t="shared" si="155" ref="F946:H948">SUM(F947)</f>
        <v>150</v>
      </c>
      <c r="G946" s="14">
        <f t="shared" si="155"/>
        <v>150</v>
      </c>
      <c r="H946" s="14">
        <f t="shared" si="155"/>
        <v>150</v>
      </c>
    </row>
    <row r="947" spans="1:8" ht="15">
      <c r="A947" s="1" t="s">
        <v>76</v>
      </c>
      <c r="B947" s="11" t="s">
        <v>541</v>
      </c>
      <c r="C947" s="11" t="s">
        <v>529</v>
      </c>
      <c r="D947" s="11" t="s">
        <v>427</v>
      </c>
      <c r="E947" s="11"/>
      <c r="F947" s="14">
        <f t="shared" si="155"/>
        <v>150</v>
      </c>
      <c r="G947" s="14">
        <f t="shared" si="155"/>
        <v>150</v>
      </c>
      <c r="H947" s="14">
        <f t="shared" si="155"/>
        <v>150</v>
      </c>
    </row>
    <row r="948" spans="1:8" ht="30">
      <c r="A948" s="1" t="s">
        <v>587</v>
      </c>
      <c r="B948" s="11" t="s">
        <v>541</v>
      </c>
      <c r="C948" s="11" t="s">
        <v>529</v>
      </c>
      <c r="D948" s="11" t="s">
        <v>427</v>
      </c>
      <c r="E948" s="11" t="s">
        <v>601</v>
      </c>
      <c r="F948" s="14">
        <f t="shared" si="155"/>
        <v>150</v>
      </c>
      <c r="G948" s="14">
        <f t="shared" si="155"/>
        <v>150</v>
      </c>
      <c r="H948" s="14">
        <f t="shared" si="155"/>
        <v>150</v>
      </c>
    </row>
    <row r="949" spans="1:8" ht="30">
      <c r="A949" s="1" t="s">
        <v>634</v>
      </c>
      <c r="B949" s="11" t="s">
        <v>541</v>
      </c>
      <c r="C949" s="11" t="s">
        <v>529</v>
      </c>
      <c r="D949" s="11" t="s">
        <v>427</v>
      </c>
      <c r="E949" s="11" t="s">
        <v>583</v>
      </c>
      <c r="F949" s="12">
        <f>'Ведомственная структура'!G497</f>
        <v>150</v>
      </c>
      <c r="G949" s="12">
        <f>'Ведомственная структура'!H497</f>
        <v>150</v>
      </c>
      <c r="H949" s="12">
        <f>'Ведомственная структура'!I497</f>
        <v>150</v>
      </c>
    </row>
    <row r="950" spans="1:8" ht="30">
      <c r="A950" s="1" t="s">
        <v>428</v>
      </c>
      <c r="B950" s="11" t="s">
        <v>541</v>
      </c>
      <c r="C950" s="11" t="s">
        <v>529</v>
      </c>
      <c r="D950" s="11" t="s">
        <v>726</v>
      </c>
      <c r="E950" s="11"/>
      <c r="F950" s="14">
        <f aca="true" t="shared" si="156" ref="F950:H952">SUM(F951)</f>
        <v>150</v>
      </c>
      <c r="G950" s="14">
        <f t="shared" si="156"/>
        <v>150</v>
      </c>
      <c r="H950" s="14">
        <f t="shared" si="156"/>
        <v>150</v>
      </c>
    </row>
    <row r="951" spans="1:8" ht="15">
      <c r="A951" s="1" t="s">
        <v>76</v>
      </c>
      <c r="B951" s="11" t="s">
        <v>541</v>
      </c>
      <c r="C951" s="11" t="s">
        <v>529</v>
      </c>
      <c r="D951" s="11" t="s">
        <v>429</v>
      </c>
      <c r="E951" s="11"/>
      <c r="F951" s="14">
        <f t="shared" si="156"/>
        <v>150</v>
      </c>
      <c r="G951" s="14">
        <f t="shared" si="156"/>
        <v>150</v>
      </c>
      <c r="H951" s="14">
        <f t="shared" si="156"/>
        <v>150</v>
      </c>
    </row>
    <row r="952" spans="1:8" ht="30">
      <c r="A952" s="1" t="s">
        <v>587</v>
      </c>
      <c r="B952" s="11" t="s">
        <v>541</v>
      </c>
      <c r="C952" s="11" t="s">
        <v>529</v>
      </c>
      <c r="D952" s="11" t="s">
        <v>429</v>
      </c>
      <c r="E952" s="11" t="s">
        <v>601</v>
      </c>
      <c r="F952" s="14">
        <f t="shared" si="156"/>
        <v>150</v>
      </c>
      <c r="G952" s="14">
        <f t="shared" si="156"/>
        <v>150</v>
      </c>
      <c r="H952" s="14">
        <f t="shared" si="156"/>
        <v>150</v>
      </c>
    </row>
    <row r="953" spans="1:8" ht="30">
      <c r="A953" s="1" t="s">
        <v>667</v>
      </c>
      <c r="B953" s="11" t="s">
        <v>541</v>
      </c>
      <c r="C953" s="11" t="s">
        <v>529</v>
      </c>
      <c r="D953" s="11" t="s">
        <v>429</v>
      </c>
      <c r="E953" s="11" t="s">
        <v>583</v>
      </c>
      <c r="F953" s="12">
        <f>'Ведомственная структура'!G501</f>
        <v>150</v>
      </c>
      <c r="G953" s="12">
        <f>'Ведомственная структура'!H501</f>
        <v>150</v>
      </c>
      <c r="H953" s="12">
        <f>'Ведомственная структура'!I501</f>
        <v>150</v>
      </c>
    </row>
    <row r="954" spans="1:8" ht="15">
      <c r="A954" s="1" t="s">
        <v>430</v>
      </c>
      <c r="B954" s="11" t="s">
        <v>541</v>
      </c>
      <c r="C954" s="11" t="s">
        <v>529</v>
      </c>
      <c r="D954" s="11" t="s">
        <v>727</v>
      </c>
      <c r="E954" s="11"/>
      <c r="F954" s="14">
        <f aca="true" t="shared" si="157" ref="F954:H956">SUM(F955)</f>
        <v>210</v>
      </c>
      <c r="G954" s="14">
        <f t="shared" si="157"/>
        <v>110</v>
      </c>
      <c r="H954" s="14">
        <f t="shared" si="157"/>
        <v>110</v>
      </c>
    </row>
    <row r="955" spans="1:8" ht="15">
      <c r="A955" s="1" t="s">
        <v>76</v>
      </c>
      <c r="B955" s="11" t="s">
        <v>541</v>
      </c>
      <c r="C955" s="11" t="s">
        <v>529</v>
      </c>
      <c r="D955" s="11" t="s">
        <v>431</v>
      </c>
      <c r="E955" s="11"/>
      <c r="F955" s="14">
        <f t="shared" si="157"/>
        <v>210</v>
      </c>
      <c r="G955" s="14">
        <f t="shared" si="157"/>
        <v>110</v>
      </c>
      <c r="H955" s="14">
        <f t="shared" si="157"/>
        <v>110</v>
      </c>
    </row>
    <row r="956" spans="1:8" ht="15">
      <c r="A956" s="1" t="s">
        <v>631</v>
      </c>
      <c r="B956" s="11" t="s">
        <v>541</v>
      </c>
      <c r="C956" s="11" t="s">
        <v>529</v>
      </c>
      <c r="D956" s="11" t="s">
        <v>431</v>
      </c>
      <c r="E956" s="11" t="s">
        <v>632</v>
      </c>
      <c r="F956" s="14">
        <f t="shared" si="157"/>
        <v>210</v>
      </c>
      <c r="G956" s="14">
        <f t="shared" si="157"/>
        <v>110</v>
      </c>
      <c r="H956" s="14">
        <f t="shared" si="157"/>
        <v>110</v>
      </c>
    </row>
    <row r="957" spans="1:8" ht="15">
      <c r="A957" s="1" t="s">
        <v>652</v>
      </c>
      <c r="B957" s="11" t="s">
        <v>541</v>
      </c>
      <c r="C957" s="11" t="s">
        <v>529</v>
      </c>
      <c r="D957" s="11" t="s">
        <v>431</v>
      </c>
      <c r="E957" s="11" t="s">
        <v>635</v>
      </c>
      <c r="F957" s="12">
        <f>'Ведомственная структура'!G505</f>
        <v>210</v>
      </c>
      <c r="G957" s="12">
        <f>'Ведомственная структура'!H505</f>
        <v>110</v>
      </c>
      <c r="H957" s="12">
        <f>'Ведомственная структура'!I505</f>
        <v>110</v>
      </c>
    </row>
    <row r="958" spans="1:8" ht="30">
      <c r="A958" s="1" t="s">
        <v>663</v>
      </c>
      <c r="B958" s="11" t="s">
        <v>541</v>
      </c>
      <c r="C958" s="11" t="s">
        <v>529</v>
      </c>
      <c r="D958" s="11" t="s">
        <v>721</v>
      </c>
      <c r="E958" s="11"/>
      <c r="F958" s="14">
        <f aca="true" t="shared" si="158" ref="F958:H962">SUM(F959)</f>
        <v>2755.2</v>
      </c>
      <c r="G958" s="14">
        <f t="shared" si="158"/>
        <v>50</v>
      </c>
      <c r="H958" s="14">
        <f t="shared" si="158"/>
        <v>50</v>
      </c>
    </row>
    <row r="959" spans="1:8" ht="30">
      <c r="A959" s="1" t="s">
        <v>669</v>
      </c>
      <c r="B959" s="11" t="s">
        <v>541</v>
      </c>
      <c r="C959" s="11" t="s">
        <v>529</v>
      </c>
      <c r="D959" s="11" t="s">
        <v>729</v>
      </c>
      <c r="E959" s="11"/>
      <c r="F959" s="14">
        <f t="shared" si="158"/>
        <v>2755.2</v>
      </c>
      <c r="G959" s="14">
        <f t="shared" si="158"/>
        <v>50</v>
      </c>
      <c r="H959" s="14">
        <f t="shared" si="158"/>
        <v>50</v>
      </c>
    </row>
    <row r="960" spans="1:8" ht="15">
      <c r="A960" s="1" t="s">
        <v>476</v>
      </c>
      <c r="B960" s="11" t="s">
        <v>541</v>
      </c>
      <c r="C960" s="11" t="s">
        <v>529</v>
      </c>
      <c r="D960" s="11" t="s">
        <v>730</v>
      </c>
      <c r="E960" s="11"/>
      <c r="F960" s="14">
        <f t="shared" si="158"/>
        <v>2755.2</v>
      </c>
      <c r="G960" s="14">
        <f t="shared" si="158"/>
        <v>50</v>
      </c>
      <c r="H960" s="14">
        <f t="shared" si="158"/>
        <v>50</v>
      </c>
    </row>
    <row r="961" spans="1:8" ht="30">
      <c r="A961" s="1" t="s">
        <v>159</v>
      </c>
      <c r="B961" s="11" t="s">
        <v>541</v>
      </c>
      <c r="C961" s="11" t="s">
        <v>529</v>
      </c>
      <c r="D961" s="43" t="s">
        <v>318</v>
      </c>
      <c r="E961" s="11"/>
      <c r="F961" s="14">
        <f t="shared" si="158"/>
        <v>2755.2</v>
      </c>
      <c r="G961" s="14">
        <f t="shared" si="158"/>
        <v>50</v>
      </c>
      <c r="H961" s="14">
        <f t="shared" si="158"/>
        <v>50</v>
      </c>
    </row>
    <row r="962" spans="1:8" ht="15">
      <c r="A962" s="1" t="s">
        <v>631</v>
      </c>
      <c r="B962" s="11" t="s">
        <v>541</v>
      </c>
      <c r="C962" s="11" t="s">
        <v>529</v>
      </c>
      <c r="D962" s="43" t="s">
        <v>318</v>
      </c>
      <c r="E962" s="11" t="s">
        <v>632</v>
      </c>
      <c r="F962" s="14">
        <f t="shared" si="158"/>
        <v>2755.2</v>
      </c>
      <c r="G962" s="14">
        <f t="shared" si="158"/>
        <v>50</v>
      </c>
      <c r="H962" s="14">
        <f t="shared" si="158"/>
        <v>50</v>
      </c>
    </row>
    <row r="963" spans="1:8" ht="15">
      <c r="A963" s="1" t="s">
        <v>652</v>
      </c>
      <c r="B963" s="11" t="s">
        <v>541</v>
      </c>
      <c r="C963" s="11" t="s">
        <v>529</v>
      </c>
      <c r="D963" s="43" t="s">
        <v>318</v>
      </c>
      <c r="E963" s="11" t="s">
        <v>635</v>
      </c>
      <c r="F963" s="12">
        <f>'Ведомственная структура'!G511</f>
        <v>2755.2</v>
      </c>
      <c r="G963" s="12">
        <f>'Ведомственная структура'!H511</f>
        <v>50</v>
      </c>
      <c r="H963" s="12">
        <f>'Ведомственная структура'!I511</f>
        <v>50</v>
      </c>
    </row>
    <row r="964" spans="1:8" ht="15">
      <c r="A964" s="1" t="s">
        <v>545</v>
      </c>
      <c r="B964" s="11" t="s">
        <v>541</v>
      </c>
      <c r="C964" s="11" t="s">
        <v>526</v>
      </c>
      <c r="D964" s="11"/>
      <c r="E964" s="11"/>
      <c r="F964" s="12">
        <f aca="true" t="shared" si="159" ref="F964:H969">SUM(F965)</f>
        <v>12096.7</v>
      </c>
      <c r="G964" s="12">
        <f t="shared" si="159"/>
        <v>8211.9</v>
      </c>
      <c r="H964" s="12">
        <f t="shared" si="159"/>
        <v>8211.9</v>
      </c>
    </row>
    <row r="965" spans="1:8" ht="30">
      <c r="A965" s="1" t="s">
        <v>241</v>
      </c>
      <c r="B965" s="11" t="s">
        <v>541</v>
      </c>
      <c r="C965" s="11" t="s">
        <v>526</v>
      </c>
      <c r="D965" s="11" t="s">
        <v>15</v>
      </c>
      <c r="E965" s="11"/>
      <c r="F965" s="12">
        <f t="shared" si="159"/>
        <v>12096.7</v>
      </c>
      <c r="G965" s="12">
        <f t="shared" si="159"/>
        <v>8211.9</v>
      </c>
      <c r="H965" s="12">
        <f t="shared" si="159"/>
        <v>8211.9</v>
      </c>
    </row>
    <row r="966" spans="1:8" ht="15">
      <c r="A966" s="1" t="s">
        <v>664</v>
      </c>
      <c r="B966" s="11" t="s">
        <v>541</v>
      </c>
      <c r="C966" s="11" t="s">
        <v>526</v>
      </c>
      <c r="D966" s="11" t="s">
        <v>16</v>
      </c>
      <c r="E966" s="11"/>
      <c r="F966" s="12">
        <f t="shared" si="159"/>
        <v>12096.7</v>
      </c>
      <c r="G966" s="12">
        <f t="shared" si="159"/>
        <v>8211.9</v>
      </c>
      <c r="H966" s="12">
        <f t="shared" si="159"/>
        <v>8211.9</v>
      </c>
    </row>
    <row r="967" spans="1:8" ht="30">
      <c r="A967" s="1" t="s">
        <v>69</v>
      </c>
      <c r="B967" s="11" t="s">
        <v>541</v>
      </c>
      <c r="C967" s="11" t="s">
        <v>526</v>
      </c>
      <c r="D967" s="11" t="s">
        <v>70</v>
      </c>
      <c r="E967" s="11"/>
      <c r="F967" s="12">
        <f t="shared" si="159"/>
        <v>12096.7</v>
      </c>
      <c r="G967" s="12">
        <f t="shared" si="159"/>
        <v>8211.9</v>
      </c>
      <c r="H967" s="12">
        <f t="shared" si="159"/>
        <v>8211.9</v>
      </c>
    </row>
    <row r="968" spans="1:8" ht="45">
      <c r="A968" s="1" t="s">
        <v>600</v>
      </c>
      <c r="B968" s="11" t="s">
        <v>541</v>
      </c>
      <c r="C968" s="11" t="s">
        <v>526</v>
      </c>
      <c r="D968" s="11" t="s">
        <v>34</v>
      </c>
      <c r="E968" s="11"/>
      <c r="F968" s="12">
        <f t="shared" si="159"/>
        <v>12096.7</v>
      </c>
      <c r="G968" s="12">
        <f t="shared" si="159"/>
        <v>8211.9</v>
      </c>
      <c r="H968" s="12">
        <f t="shared" si="159"/>
        <v>8211.9</v>
      </c>
    </row>
    <row r="969" spans="1:8" ht="15">
      <c r="A969" s="1" t="s">
        <v>631</v>
      </c>
      <c r="B969" s="11" t="s">
        <v>541</v>
      </c>
      <c r="C969" s="11" t="s">
        <v>526</v>
      </c>
      <c r="D969" s="11" t="s">
        <v>34</v>
      </c>
      <c r="E969" s="11" t="s">
        <v>632</v>
      </c>
      <c r="F969" s="12">
        <f t="shared" si="159"/>
        <v>12096.7</v>
      </c>
      <c r="G969" s="12">
        <f t="shared" si="159"/>
        <v>8211.9</v>
      </c>
      <c r="H969" s="12">
        <f t="shared" si="159"/>
        <v>8211.9</v>
      </c>
    </row>
    <row r="970" spans="1:8" ht="15">
      <c r="A970" s="1" t="s">
        <v>630</v>
      </c>
      <c r="B970" s="11" t="s">
        <v>541</v>
      </c>
      <c r="C970" s="11" t="s">
        <v>526</v>
      </c>
      <c r="D970" s="11" t="s">
        <v>34</v>
      </c>
      <c r="E970" s="11" t="s">
        <v>633</v>
      </c>
      <c r="F970" s="12">
        <f>'Ведомственная структура'!G919</f>
        <v>12096.7</v>
      </c>
      <c r="G970" s="12">
        <f>'Ведомственная структура'!H919</f>
        <v>8211.9</v>
      </c>
      <c r="H970" s="12">
        <f>'Ведомственная структура'!I919</f>
        <v>8211.9</v>
      </c>
    </row>
    <row r="971" spans="1:8" ht="14.25">
      <c r="A971" s="7" t="s">
        <v>536</v>
      </c>
      <c r="B971" s="8" t="s">
        <v>542</v>
      </c>
      <c r="C971" s="8"/>
      <c r="D971" s="8"/>
      <c r="E971" s="8"/>
      <c r="F971" s="9">
        <f>SUM(F972)</f>
        <v>26621.5</v>
      </c>
      <c r="G971" s="9">
        <f>SUM(G972)</f>
        <v>20380.6</v>
      </c>
      <c r="H971" s="9">
        <f>SUM(H972)</f>
        <v>21451.3</v>
      </c>
    </row>
    <row r="972" spans="1:8" ht="15">
      <c r="A972" s="1" t="s">
        <v>560</v>
      </c>
      <c r="B972" s="11" t="s">
        <v>542</v>
      </c>
      <c r="C972" s="11" t="s">
        <v>525</v>
      </c>
      <c r="D972" s="11"/>
      <c r="E972" s="11"/>
      <c r="F972" s="12">
        <f>SUM(F973+F981+F1008)</f>
        <v>26621.5</v>
      </c>
      <c r="G972" s="12">
        <f>SUM(G973+G981+G1008)</f>
        <v>20380.6</v>
      </c>
      <c r="H972" s="12">
        <f>SUM(H973+H981+H1008)</f>
        <v>21451.3</v>
      </c>
    </row>
    <row r="973" spans="1:8" ht="15">
      <c r="A973" s="1" t="s">
        <v>577</v>
      </c>
      <c r="B973" s="11" t="s">
        <v>542</v>
      </c>
      <c r="C973" s="11" t="s">
        <v>525</v>
      </c>
      <c r="D973" s="11" t="s">
        <v>694</v>
      </c>
      <c r="E973" s="11"/>
      <c r="F973" s="12">
        <f>SUM(F974)</f>
        <v>2451.6</v>
      </c>
      <c r="G973" s="12">
        <f>SUM(G974)</f>
        <v>4700</v>
      </c>
      <c r="H973" s="12">
        <f>SUM(H974)</f>
        <v>4600</v>
      </c>
    </row>
    <row r="974" spans="1:8" ht="15">
      <c r="A974" s="1" t="s">
        <v>60</v>
      </c>
      <c r="B974" s="11" t="s">
        <v>542</v>
      </c>
      <c r="C974" s="11" t="s">
        <v>525</v>
      </c>
      <c r="D974" s="11" t="s">
        <v>61</v>
      </c>
      <c r="E974" s="11"/>
      <c r="F974" s="12">
        <f>SUM(F975+F978)</f>
        <v>2451.6</v>
      </c>
      <c r="G974" s="12">
        <f>SUM(G975+G978)</f>
        <v>4700</v>
      </c>
      <c r="H974" s="12">
        <f>SUM(H975+H978)</f>
        <v>4600</v>
      </c>
    </row>
    <row r="975" spans="1:8" ht="30">
      <c r="A975" s="1" t="s">
        <v>433</v>
      </c>
      <c r="B975" s="11" t="s">
        <v>542</v>
      </c>
      <c r="C975" s="11" t="s">
        <v>525</v>
      </c>
      <c r="D975" s="11" t="s">
        <v>434</v>
      </c>
      <c r="E975" s="11"/>
      <c r="F975" s="12">
        <f aca="true" t="shared" si="160" ref="F975:H976">SUM(F976)</f>
        <v>2231</v>
      </c>
      <c r="G975" s="12">
        <f t="shared" si="160"/>
        <v>1000</v>
      </c>
      <c r="H975" s="12">
        <f t="shared" si="160"/>
        <v>900</v>
      </c>
    </row>
    <row r="976" spans="1:8" ht="30">
      <c r="A976" s="1" t="s">
        <v>587</v>
      </c>
      <c r="B976" s="11" t="s">
        <v>542</v>
      </c>
      <c r="C976" s="11" t="s">
        <v>525</v>
      </c>
      <c r="D976" s="11" t="s">
        <v>434</v>
      </c>
      <c r="E976" s="11" t="s">
        <v>601</v>
      </c>
      <c r="F976" s="12">
        <f t="shared" si="160"/>
        <v>2231</v>
      </c>
      <c r="G976" s="12">
        <f t="shared" si="160"/>
        <v>1000</v>
      </c>
      <c r="H976" s="12">
        <f t="shared" si="160"/>
        <v>900</v>
      </c>
    </row>
    <row r="977" spans="1:8" ht="15">
      <c r="A977" s="1" t="s">
        <v>602</v>
      </c>
      <c r="B977" s="11" t="s">
        <v>542</v>
      </c>
      <c r="C977" s="11" t="s">
        <v>525</v>
      </c>
      <c r="D977" s="11" t="s">
        <v>434</v>
      </c>
      <c r="E977" s="11" t="s">
        <v>603</v>
      </c>
      <c r="F977" s="12">
        <f>'Ведомственная структура'!G518</f>
        <v>2231</v>
      </c>
      <c r="G977" s="12">
        <f>'Ведомственная структура'!H518</f>
        <v>1000</v>
      </c>
      <c r="H977" s="12">
        <f>'Ведомственная структура'!I518</f>
        <v>900</v>
      </c>
    </row>
    <row r="978" spans="1:8" ht="15">
      <c r="A978" s="1" t="s">
        <v>682</v>
      </c>
      <c r="B978" s="6" t="s">
        <v>542</v>
      </c>
      <c r="C978" s="6" t="s">
        <v>525</v>
      </c>
      <c r="D978" s="6" t="s">
        <v>62</v>
      </c>
      <c r="E978" s="6"/>
      <c r="F978" s="12">
        <f>SUM(F980)</f>
        <v>220.6</v>
      </c>
      <c r="G978" s="12">
        <f>SUM(G980)</f>
        <v>3700</v>
      </c>
      <c r="H978" s="12">
        <f>SUM(H980)</f>
        <v>3700</v>
      </c>
    </row>
    <row r="979" spans="1:8" ht="30">
      <c r="A979" s="1" t="s">
        <v>587</v>
      </c>
      <c r="B979" s="6" t="s">
        <v>542</v>
      </c>
      <c r="C979" s="6" t="s">
        <v>525</v>
      </c>
      <c r="D979" s="6" t="s">
        <v>62</v>
      </c>
      <c r="E979" s="6" t="s">
        <v>601</v>
      </c>
      <c r="F979" s="12">
        <f>SUM(F980)</f>
        <v>220.6</v>
      </c>
      <c r="G979" s="12">
        <f>SUM(G980)</f>
        <v>3700</v>
      </c>
      <c r="H979" s="12">
        <f>SUM(H980)</f>
        <v>3700</v>
      </c>
    </row>
    <row r="980" spans="1:8" ht="15">
      <c r="A980" s="1" t="s">
        <v>602</v>
      </c>
      <c r="B980" s="6" t="s">
        <v>542</v>
      </c>
      <c r="C980" s="6" t="s">
        <v>525</v>
      </c>
      <c r="D980" s="6" t="s">
        <v>62</v>
      </c>
      <c r="E980" s="6" t="s">
        <v>603</v>
      </c>
      <c r="F980" s="12">
        <f>SUM('Ведомственная структура'!G521)</f>
        <v>220.6</v>
      </c>
      <c r="G980" s="12">
        <f>SUM('Ведомственная структура'!H521)</f>
        <v>3700</v>
      </c>
      <c r="H980" s="12">
        <f>SUM('Ведомственная структура'!I521)</f>
        <v>3700</v>
      </c>
    </row>
    <row r="981" spans="1:8" ht="45">
      <c r="A981" s="2" t="s">
        <v>204</v>
      </c>
      <c r="B981" s="11" t="s">
        <v>542</v>
      </c>
      <c r="C981" s="11" t="s">
        <v>525</v>
      </c>
      <c r="D981" s="11" t="s">
        <v>722</v>
      </c>
      <c r="E981" s="11"/>
      <c r="F981" s="12">
        <f>SUM(F982)</f>
        <v>24138.600000000002</v>
      </c>
      <c r="G981" s="12">
        <f>SUM(G982)</f>
        <v>15649.3</v>
      </c>
      <c r="H981" s="12">
        <f>SUM(H982)</f>
        <v>16820</v>
      </c>
    </row>
    <row r="982" spans="1:8" ht="30">
      <c r="A982" s="2" t="s">
        <v>206</v>
      </c>
      <c r="B982" s="11" t="s">
        <v>542</v>
      </c>
      <c r="C982" s="11" t="s">
        <v>525</v>
      </c>
      <c r="D982" s="11" t="s">
        <v>731</v>
      </c>
      <c r="E982" s="11"/>
      <c r="F982" s="12">
        <f>SUM(F983+F990+F994+F1001)</f>
        <v>24138.600000000002</v>
      </c>
      <c r="G982" s="12">
        <f>SUM(G983+G990+G994)</f>
        <v>15649.3</v>
      </c>
      <c r="H982" s="12">
        <f>SUM(H983+H990+H994)</f>
        <v>16820</v>
      </c>
    </row>
    <row r="983" spans="1:8" ht="30">
      <c r="A983" s="1" t="s">
        <v>419</v>
      </c>
      <c r="B983" s="11" t="s">
        <v>542</v>
      </c>
      <c r="C983" s="11" t="s">
        <v>525</v>
      </c>
      <c r="D983" s="11" t="s">
        <v>420</v>
      </c>
      <c r="E983" s="11"/>
      <c r="F983" s="12">
        <f>SUM(F984+F987)</f>
        <v>19104.8</v>
      </c>
      <c r="G983" s="12">
        <f>SUM(G984+G987)</f>
        <v>15204.3</v>
      </c>
      <c r="H983" s="12">
        <f>SUM(H984+H987)</f>
        <v>16025</v>
      </c>
    </row>
    <row r="984" spans="1:8" ht="30">
      <c r="A984" s="1" t="s">
        <v>0</v>
      </c>
      <c r="B984" s="11" t="s">
        <v>542</v>
      </c>
      <c r="C984" s="11" t="s">
        <v>525</v>
      </c>
      <c r="D984" s="11" t="s">
        <v>1</v>
      </c>
      <c r="E984" s="11"/>
      <c r="F984" s="12">
        <f aca="true" t="shared" si="161" ref="F984:H985">SUM(F985)</f>
        <v>16572.3</v>
      </c>
      <c r="G984" s="12">
        <f t="shared" si="161"/>
        <v>15204.3</v>
      </c>
      <c r="H984" s="12">
        <f t="shared" si="161"/>
        <v>16025</v>
      </c>
    </row>
    <row r="985" spans="1:8" ht="30">
      <c r="A985" s="1" t="s">
        <v>587</v>
      </c>
      <c r="B985" s="11" t="s">
        <v>542</v>
      </c>
      <c r="C985" s="11" t="s">
        <v>525</v>
      </c>
      <c r="D985" s="11" t="s">
        <v>1</v>
      </c>
      <c r="E985" s="11" t="s">
        <v>601</v>
      </c>
      <c r="F985" s="12">
        <f t="shared" si="161"/>
        <v>16572.3</v>
      </c>
      <c r="G985" s="12">
        <f t="shared" si="161"/>
        <v>15204.3</v>
      </c>
      <c r="H985" s="12">
        <f t="shared" si="161"/>
        <v>16025</v>
      </c>
    </row>
    <row r="986" spans="1:8" ht="15">
      <c r="A986" s="1" t="s">
        <v>602</v>
      </c>
      <c r="B986" s="11" t="s">
        <v>542</v>
      </c>
      <c r="C986" s="11" t="s">
        <v>525</v>
      </c>
      <c r="D986" s="11" t="s">
        <v>1</v>
      </c>
      <c r="E986" s="11" t="s">
        <v>603</v>
      </c>
      <c r="F986" s="12">
        <f>'Ведомственная структура'!G527</f>
        <v>16572.3</v>
      </c>
      <c r="G986" s="12">
        <f>'Ведомственная структура'!H527</f>
        <v>15204.3</v>
      </c>
      <c r="H986" s="12">
        <f>'Ведомственная структура'!I527</f>
        <v>16025</v>
      </c>
    </row>
    <row r="987" spans="1:8" ht="30">
      <c r="A987" s="46" t="s">
        <v>340</v>
      </c>
      <c r="B987" s="43" t="s">
        <v>542</v>
      </c>
      <c r="C987" s="43" t="s">
        <v>525</v>
      </c>
      <c r="D987" s="43" t="s">
        <v>339</v>
      </c>
      <c r="E987" s="44"/>
      <c r="F987" s="12">
        <f aca="true" t="shared" si="162" ref="F987:H988">F988</f>
        <v>2532.5</v>
      </c>
      <c r="G987" s="12">
        <f t="shared" si="162"/>
        <v>0</v>
      </c>
      <c r="H987" s="12">
        <f t="shared" si="162"/>
        <v>0</v>
      </c>
    </row>
    <row r="988" spans="1:8" ht="30">
      <c r="A988" s="76" t="s">
        <v>587</v>
      </c>
      <c r="B988" s="43" t="s">
        <v>542</v>
      </c>
      <c r="C988" s="43" t="s">
        <v>525</v>
      </c>
      <c r="D988" s="43" t="s">
        <v>339</v>
      </c>
      <c r="E988" s="44" t="s">
        <v>601</v>
      </c>
      <c r="F988" s="12">
        <f t="shared" si="162"/>
        <v>2532.5</v>
      </c>
      <c r="G988" s="12">
        <f t="shared" si="162"/>
        <v>0</v>
      </c>
      <c r="H988" s="12">
        <f t="shared" si="162"/>
        <v>0</v>
      </c>
    </row>
    <row r="989" spans="1:8" ht="15">
      <c r="A989" s="46" t="s">
        <v>602</v>
      </c>
      <c r="B989" s="43" t="s">
        <v>542</v>
      </c>
      <c r="C989" s="43" t="s">
        <v>525</v>
      </c>
      <c r="D989" s="43" t="s">
        <v>339</v>
      </c>
      <c r="E989" s="44" t="s">
        <v>603</v>
      </c>
      <c r="F989" s="12">
        <f>'Ведомственная структура'!G530</f>
        <v>2532.5</v>
      </c>
      <c r="G989" s="12">
        <f>'Ведомственная структура'!H530</f>
        <v>0</v>
      </c>
      <c r="H989" s="12">
        <f>'Ведомственная структура'!I530</f>
        <v>0</v>
      </c>
    </row>
    <row r="990" spans="1:8" ht="30">
      <c r="A990" s="1" t="s">
        <v>394</v>
      </c>
      <c r="B990" s="11" t="s">
        <v>542</v>
      </c>
      <c r="C990" s="11" t="s">
        <v>525</v>
      </c>
      <c r="D990" s="11" t="s">
        <v>422</v>
      </c>
      <c r="E990" s="11"/>
      <c r="F990" s="12">
        <f aca="true" t="shared" si="163" ref="F990:H992">SUM(F991)</f>
        <v>245</v>
      </c>
      <c r="G990" s="12">
        <f t="shared" si="163"/>
        <v>245</v>
      </c>
      <c r="H990" s="12">
        <f t="shared" si="163"/>
        <v>245</v>
      </c>
    </row>
    <row r="991" spans="1:8" ht="15">
      <c r="A991" s="1" t="s">
        <v>76</v>
      </c>
      <c r="B991" s="11" t="s">
        <v>542</v>
      </c>
      <c r="C991" s="11" t="s">
        <v>525</v>
      </c>
      <c r="D991" s="11" t="s">
        <v>423</v>
      </c>
      <c r="E991" s="11"/>
      <c r="F991" s="12">
        <f t="shared" si="163"/>
        <v>245</v>
      </c>
      <c r="G991" s="12">
        <f t="shared" si="163"/>
        <v>245</v>
      </c>
      <c r="H991" s="12">
        <f t="shared" si="163"/>
        <v>245</v>
      </c>
    </row>
    <row r="992" spans="1:8" ht="30">
      <c r="A992" s="1" t="s">
        <v>587</v>
      </c>
      <c r="B992" s="11" t="s">
        <v>542</v>
      </c>
      <c r="C992" s="11" t="s">
        <v>525</v>
      </c>
      <c r="D992" s="11" t="s">
        <v>423</v>
      </c>
      <c r="E992" s="11" t="s">
        <v>601</v>
      </c>
      <c r="F992" s="12">
        <f t="shared" si="163"/>
        <v>245</v>
      </c>
      <c r="G992" s="12">
        <f t="shared" si="163"/>
        <v>245</v>
      </c>
      <c r="H992" s="12">
        <f t="shared" si="163"/>
        <v>245</v>
      </c>
    </row>
    <row r="993" spans="1:8" ht="15">
      <c r="A993" s="1" t="s">
        <v>602</v>
      </c>
      <c r="B993" s="11" t="s">
        <v>542</v>
      </c>
      <c r="C993" s="11" t="s">
        <v>525</v>
      </c>
      <c r="D993" s="11" t="s">
        <v>423</v>
      </c>
      <c r="E993" s="11" t="s">
        <v>603</v>
      </c>
      <c r="F993" s="12">
        <f>'Ведомственная структура'!G534</f>
        <v>245</v>
      </c>
      <c r="G993" s="12">
        <f>'Ведомственная структура'!H534</f>
        <v>245</v>
      </c>
      <c r="H993" s="12">
        <f>'Ведомственная структура'!I534</f>
        <v>245</v>
      </c>
    </row>
    <row r="994" spans="1:8" ht="15">
      <c r="A994" s="1" t="s">
        <v>403</v>
      </c>
      <c r="B994" s="11" t="s">
        <v>542</v>
      </c>
      <c r="C994" s="11" t="s">
        <v>525</v>
      </c>
      <c r="D994" s="11" t="s">
        <v>572</v>
      </c>
      <c r="E994" s="11"/>
      <c r="F994" s="12">
        <f>F998+F995</f>
        <v>2503.4</v>
      </c>
      <c r="G994" s="12">
        <f>G998+G995</f>
        <v>200</v>
      </c>
      <c r="H994" s="12">
        <f>H998+H995</f>
        <v>550</v>
      </c>
    </row>
    <row r="995" spans="1:8" ht="30">
      <c r="A995" s="46" t="s">
        <v>328</v>
      </c>
      <c r="B995" s="43" t="s">
        <v>542</v>
      </c>
      <c r="C995" s="43" t="s">
        <v>525</v>
      </c>
      <c r="D995" s="43" t="s">
        <v>327</v>
      </c>
      <c r="E995" s="44"/>
      <c r="F995" s="12">
        <f aca="true" t="shared" si="164" ref="F995:H996">F996</f>
        <v>100</v>
      </c>
      <c r="G995" s="12">
        <f t="shared" si="164"/>
        <v>0</v>
      </c>
      <c r="H995" s="12">
        <f t="shared" si="164"/>
        <v>0</v>
      </c>
    </row>
    <row r="996" spans="1:8" ht="30">
      <c r="A996" s="76" t="s">
        <v>587</v>
      </c>
      <c r="B996" s="43" t="s">
        <v>542</v>
      </c>
      <c r="C996" s="43" t="s">
        <v>525</v>
      </c>
      <c r="D996" s="43" t="s">
        <v>327</v>
      </c>
      <c r="E996" s="44" t="s">
        <v>601</v>
      </c>
      <c r="F996" s="12">
        <f t="shared" si="164"/>
        <v>100</v>
      </c>
      <c r="G996" s="12">
        <f t="shared" si="164"/>
        <v>0</v>
      </c>
      <c r="H996" s="12">
        <f t="shared" si="164"/>
        <v>0</v>
      </c>
    </row>
    <row r="997" spans="1:8" ht="15">
      <c r="A997" s="46" t="s">
        <v>602</v>
      </c>
      <c r="B997" s="43" t="s">
        <v>542</v>
      </c>
      <c r="C997" s="43" t="s">
        <v>525</v>
      </c>
      <c r="D997" s="43" t="s">
        <v>327</v>
      </c>
      <c r="E997" s="44" t="s">
        <v>603</v>
      </c>
      <c r="F997" s="12">
        <f>'Ведомственная структура'!G538</f>
        <v>100</v>
      </c>
      <c r="G997" s="12">
        <f>'Ведомственная структура'!H538</f>
        <v>0</v>
      </c>
      <c r="H997" s="12">
        <f>'Ведомственная структура'!I538</f>
        <v>0</v>
      </c>
    </row>
    <row r="998" spans="1:8" ht="15">
      <c r="A998" s="1" t="s">
        <v>76</v>
      </c>
      <c r="B998" s="11" t="s">
        <v>542</v>
      </c>
      <c r="C998" s="11" t="s">
        <v>525</v>
      </c>
      <c r="D998" s="11" t="s">
        <v>573</v>
      </c>
      <c r="E998" s="11"/>
      <c r="F998" s="12">
        <f aca="true" t="shared" si="165" ref="F998:H999">F999</f>
        <v>2403.4</v>
      </c>
      <c r="G998" s="12">
        <f t="shared" si="165"/>
        <v>200</v>
      </c>
      <c r="H998" s="12">
        <f t="shared" si="165"/>
        <v>550</v>
      </c>
    </row>
    <row r="999" spans="1:8" ht="30">
      <c r="A999" s="1" t="s">
        <v>587</v>
      </c>
      <c r="B999" s="11" t="s">
        <v>542</v>
      </c>
      <c r="C999" s="11" t="s">
        <v>525</v>
      </c>
      <c r="D999" s="11" t="s">
        <v>573</v>
      </c>
      <c r="E999" s="11" t="s">
        <v>601</v>
      </c>
      <c r="F999" s="12">
        <f t="shared" si="165"/>
        <v>2403.4</v>
      </c>
      <c r="G999" s="12">
        <f t="shared" si="165"/>
        <v>200</v>
      </c>
      <c r="H999" s="12">
        <f t="shared" si="165"/>
        <v>550</v>
      </c>
    </row>
    <row r="1000" spans="1:8" ht="15">
      <c r="A1000" s="1" t="s">
        <v>602</v>
      </c>
      <c r="B1000" s="11" t="s">
        <v>542</v>
      </c>
      <c r="C1000" s="11" t="s">
        <v>525</v>
      </c>
      <c r="D1000" s="11" t="s">
        <v>573</v>
      </c>
      <c r="E1000" s="11" t="s">
        <v>603</v>
      </c>
      <c r="F1000" s="12">
        <f>SUM('Ведомственная структура'!G541)</f>
        <v>2403.4</v>
      </c>
      <c r="G1000" s="12">
        <f>SUM('Ведомственная структура'!H541)</f>
        <v>200</v>
      </c>
      <c r="H1000" s="12">
        <f>SUM('Ведомственная структура'!I541)</f>
        <v>550</v>
      </c>
    </row>
    <row r="1001" spans="1:8" ht="30">
      <c r="A1001" s="46" t="s">
        <v>269</v>
      </c>
      <c r="B1001" s="43" t="s">
        <v>542</v>
      </c>
      <c r="C1001" s="43" t="s">
        <v>525</v>
      </c>
      <c r="D1001" s="43" t="s">
        <v>270</v>
      </c>
      <c r="E1001" s="44"/>
      <c r="F1001" s="12">
        <f>F1002+F1005</f>
        <v>2285.4</v>
      </c>
      <c r="G1001" s="12">
        <f>G1002+G1005</f>
        <v>0</v>
      </c>
      <c r="H1001" s="12">
        <f>H1002+H1005</f>
        <v>0</v>
      </c>
    </row>
    <row r="1002" spans="1:8" ht="30">
      <c r="A1002" s="46" t="s">
        <v>266</v>
      </c>
      <c r="B1002" s="43" t="s">
        <v>542</v>
      </c>
      <c r="C1002" s="43" t="s">
        <v>525</v>
      </c>
      <c r="D1002" s="43" t="s">
        <v>271</v>
      </c>
      <c r="E1002" s="44"/>
      <c r="F1002" s="12">
        <f aca="true" t="shared" si="166" ref="F1002:H1003">F1003</f>
        <v>2171.1</v>
      </c>
      <c r="G1002" s="12">
        <f t="shared" si="166"/>
        <v>0</v>
      </c>
      <c r="H1002" s="12">
        <f t="shared" si="166"/>
        <v>0</v>
      </c>
    </row>
    <row r="1003" spans="1:8" ht="30">
      <c r="A1003" s="76" t="s">
        <v>587</v>
      </c>
      <c r="B1003" s="43" t="s">
        <v>542</v>
      </c>
      <c r="C1003" s="43" t="s">
        <v>525</v>
      </c>
      <c r="D1003" s="43" t="s">
        <v>271</v>
      </c>
      <c r="E1003" s="44" t="s">
        <v>601</v>
      </c>
      <c r="F1003" s="12">
        <f t="shared" si="166"/>
        <v>2171.1</v>
      </c>
      <c r="G1003" s="12">
        <f t="shared" si="166"/>
        <v>0</v>
      </c>
      <c r="H1003" s="12">
        <f t="shared" si="166"/>
        <v>0</v>
      </c>
    </row>
    <row r="1004" spans="1:8" ht="15">
      <c r="A1004" s="46" t="s">
        <v>602</v>
      </c>
      <c r="B1004" s="43" t="s">
        <v>542</v>
      </c>
      <c r="C1004" s="43" t="s">
        <v>525</v>
      </c>
      <c r="D1004" s="43" t="s">
        <v>271</v>
      </c>
      <c r="E1004" s="44" t="s">
        <v>603</v>
      </c>
      <c r="F1004" s="12">
        <f>'Ведомственная структура'!G545</f>
        <v>2171.1</v>
      </c>
      <c r="G1004" s="12">
        <f>'Ведомственная структура'!H545</f>
        <v>0</v>
      </c>
      <c r="H1004" s="12">
        <f>'Ведомственная структура'!I545</f>
        <v>0</v>
      </c>
    </row>
    <row r="1005" spans="1:8" ht="30">
      <c r="A1005" s="46" t="s">
        <v>267</v>
      </c>
      <c r="B1005" s="43" t="s">
        <v>542</v>
      </c>
      <c r="C1005" s="43" t="s">
        <v>525</v>
      </c>
      <c r="D1005" s="43" t="s">
        <v>272</v>
      </c>
      <c r="E1005" s="44"/>
      <c r="F1005" s="12">
        <f aca="true" t="shared" si="167" ref="F1005:H1006">F1006</f>
        <v>114.3</v>
      </c>
      <c r="G1005" s="12">
        <f t="shared" si="167"/>
        <v>0</v>
      </c>
      <c r="H1005" s="12">
        <f t="shared" si="167"/>
        <v>0</v>
      </c>
    </row>
    <row r="1006" spans="1:8" ht="30">
      <c r="A1006" s="76" t="s">
        <v>587</v>
      </c>
      <c r="B1006" s="43" t="s">
        <v>542</v>
      </c>
      <c r="C1006" s="43" t="s">
        <v>525</v>
      </c>
      <c r="D1006" s="43" t="s">
        <v>272</v>
      </c>
      <c r="E1006" s="44" t="s">
        <v>601</v>
      </c>
      <c r="F1006" s="12">
        <f t="shared" si="167"/>
        <v>114.3</v>
      </c>
      <c r="G1006" s="12">
        <f t="shared" si="167"/>
        <v>0</v>
      </c>
      <c r="H1006" s="12">
        <f t="shared" si="167"/>
        <v>0</v>
      </c>
    </row>
    <row r="1007" spans="1:8" ht="15">
      <c r="A1007" s="46" t="s">
        <v>602</v>
      </c>
      <c r="B1007" s="43" t="s">
        <v>542</v>
      </c>
      <c r="C1007" s="43" t="s">
        <v>525</v>
      </c>
      <c r="D1007" s="43" t="s">
        <v>272</v>
      </c>
      <c r="E1007" s="44" t="s">
        <v>603</v>
      </c>
      <c r="F1007" s="12">
        <f>'Ведомственная структура'!G548</f>
        <v>114.3</v>
      </c>
      <c r="G1007" s="12">
        <f>'Ведомственная структура'!H548</f>
        <v>0</v>
      </c>
      <c r="H1007" s="12">
        <f>'Ведомственная структура'!I548</f>
        <v>0</v>
      </c>
    </row>
    <row r="1008" spans="1:8" ht="45">
      <c r="A1008" s="2" t="s">
        <v>179</v>
      </c>
      <c r="B1008" s="6" t="s">
        <v>542</v>
      </c>
      <c r="C1008" s="6" t="s">
        <v>525</v>
      </c>
      <c r="D1008" s="6" t="s">
        <v>29</v>
      </c>
      <c r="E1008" s="6"/>
      <c r="F1008" s="12">
        <f aca="true" t="shared" si="168" ref="F1008:H1009">SUM(F1009)</f>
        <v>31.3</v>
      </c>
      <c r="G1008" s="12">
        <f t="shared" si="168"/>
        <v>31.3</v>
      </c>
      <c r="H1008" s="12">
        <f t="shared" si="168"/>
        <v>31.3</v>
      </c>
    </row>
    <row r="1009" spans="1:8" ht="45">
      <c r="A1009" s="2" t="s">
        <v>181</v>
      </c>
      <c r="B1009" s="6" t="s">
        <v>542</v>
      </c>
      <c r="C1009" s="6" t="s">
        <v>525</v>
      </c>
      <c r="D1009" s="6" t="s">
        <v>612</v>
      </c>
      <c r="E1009" s="6"/>
      <c r="F1009" s="12">
        <f t="shared" si="168"/>
        <v>31.3</v>
      </c>
      <c r="G1009" s="12">
        <f t="shared" si="168"/>
        <v>31.3</v>
      </c>
      <c r="H1009" s="12">
        <f t="shared" si="168"/>
        <v>31.3</v>
      </c>
    </row>
    <row r="1010" spans="1:8" ht="30">
      <c r="A1010" s="2" t="s">
        <v>460</v>
      </c>
      <c r="B1010" s="6" t="s">
        <v>542</v>
      </c>
      <c r="C1010" s="6" t="s">
        <v>525</v>
      </c>
      <c r="D1010" s="6" t="s">
        <v>613</v>
      </c>
      <c r="E1010" s="6"/>
      <c r="F1010" s="12">
        <f>SUM(F1011+F1014)</f>
        <v>31.3</v>
      </c>
      <c r="G1010" s="12">
        <f>SUM(G1011+G1014)</f>
        <v>31.3</v>
      </c>
      <c r="H1010" s="12">
        <f>SUM(H1011+H1014)</f>
        <v>31.3</v>
      </c>
    </row>
    <row r="1011" spans="1:8" ht="30">
      <c r="A1011" s="2" t="s">
        <v>11</v>
      </c>
      <c r="B1011" s="6" t="s">
        <v>542</v>
      </c>
      <c r="C1011" s="6" t="s">
        <v>525</v>
      </c>
      <c r="D1011" s="6" t="s">
        <v>185</v>
      </c>
      <c r="E1011" s="6"/>
      <c r="F1011" s="12">
        <f aca="true" t="shared" si="169" ref="F1011:H1012">SUM(F1012)</f>
        <v>21.3</v>
      </c>
      <c r="G1011" s="12">
        <f t="shared" si="169"/>
        <v>21.3</v>
      </c>
      <c r="H1011" s="12">
        <f t="shared" si="169"/>
        <v>21.3</v>
      </c>
    </row>
    <row r="1012" spans="1:8" ht="30">
      <c r="A1012" s="1" t="s">
        <v>587</v>
      </c>
      <c r="B1012" s="6" t="s">
        <v>542</v>
      </c>
      <c r="C1012" s="6" t="s">
        <v>525</v>
      </c>
      <c r="D1012" s="6" t="s">
        <v>185</v>
      </c>
      <c r="E1012" s="6" t="s">
        <v>601</v>
      </c>
      <c r="F1012" s="12">
        <f t="shared" si="169"/>
        <v>21.3</v>
      </c>
      <c r="G1012" s="12">
        <f t="shared" si="169"/>
        <v>21.3</v>
      </c>
      <c r="H1012" s="12">
        <f t="shared" si="169"/>
        <v>21.3</v>
      </c>
    </row>
    <row r="1013" spans="1:8" ht="15">
      <c r="A1013" s="2" t="s">
        <v>602</v>
      </c>
      <c r="B1013" s="6" t="s">
        <v>542</v>
      </c>
      <c r="C1013" s="6" t="s">
        <v>525</v>
      </c>
      <c r="D1013" s="6" t="s">
        <v>185</v>
      </c>
      <c r="E1013" s="6" t="s">
        <v>603</v>
      </c>
      <c r="F1013" s="12">
        <f>'Ведомственная структура'!G554</f>
        <v>21.3</v>
      </c>
      <c r="G1013" s="12">
        <f>'Ведомственная структура'!H554</f>
        <v>21.3</v>
      </c>
      <c r="H1013" s="12">
        <f>'Ведомственная структура'!I554</f>
        <v>21.3</v>
      </c>
    </row>
    <row r="1014" spans="1:8" ht="15">
      <c r="A1014" s="2" t="s">
        <v>76</v>
      </c>
      <c r="B1014" s="6" t="s">
        <v>542</v>
      </c>
      <c r="C1014" s="6" t="s">
        <v>525</v>
      </c>
      <c r="D1014" s="6" t="s">
        <v>614</v>
      </c>
      <c r="E1014" s="6"/>
      <c r="F1014" s="12">
        <f aca="true" t="shared" si="170" ref="F1014:H1015">SUM(F1015)</f>
        <v>10</v>
      </c>
      <c r="G1014" s="12">
        <f t="shared" si="170"/>
        <v>10</v>
      </c>
      <c r="H1014" s="12">
        <f t="shared" si="170"/>
        <v>10</v>
      </c>
    </row>
    <row r="1015" spans="1:8" ht="30">
      <c r="A1015" s="1" t="s">
        <v>587</v>
      </c>
      <c r="B1015" s="6" t="s">
        <v>542</v>
      </c>
      <c r="C1015" s="6" t="s">
        <v>525</v>
      </c>
      <c r="D1015" s="6" t="s">
        <v>614</v>
      </c>
      <c r="E1015" s="6" t="s">
        <v>601</v>
      </c>
      <c r="F1015" s="12">
        <f t="shared" si="170"/>
        <v>10</v>
      </c>
      <c r="G1015" s="12">
        <f t="shared" si="170"/>
        <v>10</v>
      </c>
      <c r="H1015" s="12">
        <f t="shared" si="170"/>
        <v>10</v>
      </c>
    </row>
    <row r="1016" spans="1:8" ht="15">
      <c r="A1016" s="2" t="s">
        <v>602</v>
      </c>
      <c r="B1016" s="6" t="s">
        <v>542</v>
      </c>
      <c r="C1016" s="6" t="s">
        <v>525</v>
      </c>
      <c r="D1016" s="6" t="s">
        <v>614</v>
      </c>
      <c r="E1016" s="6" t="s">
        <v>603</v>
      </c>
      <c r="F1016" s="12">
        <f>'Ведомственная структура'!G557</f>
        <v>10</v>
      </c>
      <c r="G1016" s="12">
        <f>'Ведомственная структура'!H557</f>
        <v>10</v>
      </c>
      <c r="H1016" s="12">
        <f>'Ведомственная структура'!I557</f>
        <v>10</v>
      </c>
    </row>
    <row r="1017" spans="1:8" ht="14.25">
      <c r="A1017" s="32" t="s">
        <v>543</v>
      </c>
      <c r="B1017" s="33">
        <v>13</v>
      </c>
      <c r="C1017" s="33"/>
      <c r="D1017" s="33"/>
      <c r="E1017" s="33"/>
      <c r="F1017" s="9">
        <f aca="true" t="shared" si="171" ref="F1017:H1021">SUM(F1018)</f>
        <v>2064.1</v>
      </c>
      <c r="G1017" s="9">
        <f t="shared" si="171"/>
        <v>2256.1</v>
      </c>
      <c r="H1017" s="9">
        <f t="shared" si="171"/>
        <v>1071.7</v>
      </c>
    </row>
    <row r="1018" spans="1:8" ht="15">
      <c r="A1018" s="34" t="s">
        <v>469</v>
      </c>
      <c r="B1018" s="35">
        <v>13</v>
      </c>
      <c r="C1018" s="35" t="s">
        <v>525</v>
      </c>
      <c r="D1018" s="35"/>
      <c r="E1018" s="35"/>
      <c r="F1018" s="12">
        <f t="shared" si="171"/>
        <v>2064.1</v>
      </c>
      <c r="G1018" s="12">
        <f t="shared" si="171"/>
        <v>2256.1</v>
      </c>
      <c r="H1018" s="12">
        <f t="shared" si="171"/>
        <v>1071.7</v>
      </c>
    </row>
    <row r="1019" spans="1:8" ht="15">
      <c r="A1019" s="34" t="s">
        <v>586</v>
      </c>
      <c r="B1019" s="35">
        <v>13</v>
      </c>
      <c r="C1019" s="35" t="s">
        <v>525</v>
      </c>
      <c r="D1019" s="35" t="s">
        <v>707</v>
      </c>
      <c r="E1019" s="35"/>
      <c r="F1019" s="12">
        <f t="shared" si="171"/>
        <v>2064.1</v>
      </c>
      <c r="G1019" s="12">
        <f t="shared" si="171"/>
        <v>2256.1</v>
      </c>
      <c r="H1019" s="12">
        <f t="shared" si="171"/>
        <v>1071.7</v>
      </c>
    </row>
    <row r="1020" spans="1:8" ht="15">
      <c r="A1020" s="34" t="s">
        <v>544</v>
      </c>
      <c r="B1020" s="35">
        <v>13</v>
      </c>
      <c r="C1020" s="35" t="s">
        <v>525</v>
      </c>
      <c r="D1020" s="35" t="s">
        <v>708</v>
      </c>
      <c r="E1020" s="35"/>
      <c r="F1020" s="12">
        <f t="shared" si="171"/>
        <v>2064.1</v>
      </c>
      <c r="G1020" s="12">
        <f t="shared" si="171"/>
        <v>2256.1</v>
      </c>
      <c r="H1020" s="12">
        <f t="shared" si="171"/>
        <v>1071.7</v>
      </c>
    </row>
    <row r="1021" spans="1:8" ht="15">
      <c r="A1021" s="36" t="s">
        <v>637</v>
      </c>
      <c r="B1021" s="35">
        <v>13</v>
      </c>
      <c r="C1021" s="35" t="s">
        <v>525</v>
      </c>
      <c r="D1021" s="35" t="s">
        <v>708</v>
      </c>
      <c r="E1021" s="35">
        <v>700</v>
      </c>
      <c r="F1021" s="12">
        <f t="shared" si="171"/>
        <v>2064.1</v>
      </c>
      <c r="G1021" s="12">
        <f t="shared" si="171"/>
        <v>2256.1</v>
      </c>
      <c r="H1021" s="12">
        <f t="shared" si="171"/>
        <v>1071.7</v>
      </c>
    </row>
    <row r="1022" spans="1:8" ht="15">
      <c r="A1022" s="34" t="s">
        <v>570</v>
      </c>
      <c r="B1022" s="35">
        <v>13</v>
      </c>
      <c r="C1022" s="35" t="s">
        <v>525</v>
      </c>
      <c r="D1022" s="35" t="s">
        <v>708</v>
      </c>
      <c r="E1022" s="35">
        <v>730</v>
      </c>
      <c r="F1022" s="12">
        <f>'Ведомственная структура'!G670+'Ведомственная структура'!G563</f>
        <v>2064.1</v>
      </c>
      <c r="G1022" s="12">
        <f>'Ведомственная структура'!H670+'Ведомственная структура'!H563</f>
        <v>2256.1</v>
      </c>
      <c r="H1022" s="12">
        <f>'Ведомственная структура'!I670+'Ведомственная структура'!I563</f>
        <v>1071.7</v>
      </c>
    </row>
    <row r="1023" spans="1:8" ht="28.5">
      <c r="A1023" s="32" t="s">
        <v>470</v>
      </c>
      <c r="B1023" s="33">
        <v>14</v>
      </c>
      <c r="C1023" s="33"/>
      <c r="D1023" s="33"/>
      <c r="E1023" s="33"/>
      <c r="F1023" s="9">
        <f>SUM(F1024+F1035)</f>
        <v>16916.6</v>
      </c>
      <c r="G1023" s="9">
        <f>SUM(G1024+G1035)</f>
        <v>4879.9</v>
      </c>
      <c r="H1023" s="9">
        <f>SUM(H1024+H1035)</f>
        <v>4999.1</v>
      </c>
    </row>
    <row r="1024" spans="1:8" ht="30">
      <c r="A1024" s="34" t="s">
        <v>557</v>
      </c>
      <c r="B1024" s="35">
        <v>14</v>
      </c>
      <c r="C1024" s="35" t="s">
        <v>525</v>
      </c>
      <c r="D1024" s="35"/>
      <c r="E1024" s="35"/>
      <c r="F1024" s="12">
        <f>SUM(F1025+F1030)</f>
        <v>4764.9</v>
      </c>
      <c r="G1024" s="12">
        <f>SUM(G1025+G1030)</f>
        <v>4879.9</v>
      </c>
      <c r="H1024" s="12">
        <f>SUM(H1025+H1030)</f>
        <v>4999.1</v>
      </c>
    </row>
    <row r="1025" spans="1:8" ht="15">
      <c r="A1025" s="34" t="s">
        <v>581</v>
      </c>
      <c r="B1025" s="35">
        <v>14</v>
      </c>
      <c r="C1025" s="35" t="s">
        <v>525</v>
      </c>
      <c r="D1025" s="35" t="s">
        <v>704</v>
      </c>
      <c r="E1025" s="35"/>
      <c r="F1025" s="12">
        <f aca="true" t="shared" si="172" ref="F1025:H1028">SUM(F1026)</f>
        <v>2855</v>
      </c>
      <c r="G1025" s="12">
        <f t="shared" si="172"/>
        <v>2970</v>
      </c>
      <c r="H1025" s="12">
        <f t="shared" si="172"/>
        <v>3089.2</v>
      </c>
    </row>
    <row r="1026" spans="1:8" ht="30">
      <c r="A1026" s="34" t="s">
        <v>575</v>
      </c>
      <c r="B1026" s="35">
        <v>14</v>
      </c>
      <c r="C1026" s="35" t="s">
        <v>525</v>
      </c>
      <c r="D1026" s="35" t="s">
        <v>689</v>
      </c>
      <c r="E1026" s="35"/>
      <c r="F1026" s="12">
        <f t="shared" si="172"/>
        <v>2855</v>
      </c>
      <c r="G1026" s="12">
        <f t="shared" si="172"/>
        <v>2970</v>
      </c>
      <c r="H1026" s="12">
        <f t="shared" si="172"/>
        <v>3089.2</v>
      </c>
    </row>
    <row r="1027" spans="1:8" ht="30">
      <c r="A1027" s="34" t="s">
        <v>594</v>
      </c>
      <c r="B1027" s="35">
        <v>14</v>
      </c>
      <c r="C1027" s="35" t="s">
        <v>525</v>
      </c>
      <c r="D1027" s="35" t="s">
        <v>2</v>
      </c>
      <c r="E1027" s="35"/>
      <c r="F1027" s="12">
        <f t="shared" si="172"/>
        <v>2855</v>
      </c>
      <c r="G1027" s="12">
        <f t="shared" si="172"/>
        <v>2970</v>
      </c>
      <c r="H1027" s="12">
        <f t="shared" si="172"/>
        <v>3089.2</v>
      </c>
    </row>
    <row r="1028" spans="1:8" ht="15">
      <c r="A1028" s="34" t="s">
        <v>639</v>
      </c>
      <c r="B1028" s="35">
        <v>14</v>
      </c>
      <c r="C1028" s="35" t="s">
        <v>525</v>
      </c>
      <c r="D1028" s="35" t="s">
        <v>2</v>
      </c>
      <c r="E1028" s="35">
        <v>500</v>
      </c>
      <c r="F1028" s="12">
        <f t="shared" si="172"/>
        <v>2855</v>
      </c>
      <c r="G1028" s="12">
        <f t="shared" si="172"/>
        <v>2970</v>
      </c>
      <c r="H1028" s="12">
        <f t="shared" si="172"/>
        <v>3089.2</v>
      </c>
    </row>
    <row r="1029" spans="1:8" ht="15">
      <c r="A1029" s="34" t="s">
        <v>640</v>
      </c>
      <c r="B1029" s="35">
        <v>14</v>
      </c>
      <c r="C1029" s="35" t="s">
        <v>525</v>
      </c>
      <c r="D1029" s="35" t="s">
        <v>2</v>
      </c>
      <c r="E1029" s="35">
        <v>510</v>
      </c>
      <c r="F1029" s="12">
        <f>'Ведомственная структура'!G677</f>
        <v>2855</v>
      </c>
      <c r="G1029" s="12">
        <f>'Ведомственная структура'!H677</f>
        <v>2970</v>
      </c>
      <c r="H1029" s="12">
        <f>'Ведомственная структура'!I677</f>
        <v>3089.2</v>
      </c>
    </row>
    <row r="1030" spans="1:8" ht="15">
      <c r="A1030" s="34" t="s">
        <v>585</v>
      </c>
      <c r="B1030" s="35">
        <v>14</v>
      </c>
      <c r="C1030" s="35" t="s">
        <v>525</v>
      </c>
      <c r="D1030" s="35" t="s">
        <v>711</v>
      </c>
      <c r="E1030" s="35"/>
      <c r="F1030" s="12">
        <f aca="true" t="shared" si="173" ref="F1030:H1033">SUM(F1031)</f>
        <v>1909.9</v>
      </c>
      <c r="G1030" s="12">
        <f t="shared" si="173"/>
        <v>1909.9</v>
      </c>
      <c r="H1030" s="12">
        <f t="shared" si="173"/>
        <v>1909.9</v>
      </c>
    </row>
    <row r="1031" spans="1:8" ht="15">
      <c r="A1031" s="34" t="s">
        <v>712</v>
      </c>
      <c r="B1031" s="35">
        <v>14</v>
      </c>
      <c r="C1031" s="35" t="s">
        <v>525</v>
      </c>
      <c r="D1031" s="35" t="s">
        <v>713</v>
      </c>
      <c r="E1031" s="35"/>
      <c r="F1031" s="12">
        <f t="shared" si="173"/>
        <v>1909.9</v>
      </c>
      <c r="G1031" s="12">
        <f t="shared" si="173"/>
        <v>1909.9</v>
      </c>
      <c r="H1031" s="12">
        <f t="shared" si="173"/>
        <v>1909.9</v>
      </c>
    </row>
    <row r="1032" spans="1:8" ht="30">
      <c r="A1032" s="34" t="s">
        <v>590</v>
      </c>
      <c r="B1032" s="35">
        <v>14</v>
      </c>
      <c r="C1032" s="35" t="s">
        <v>525</v>
      </c>
      <c r="D1032" s="35" t="s">
        <v>714</v>
      </c>
      <c r="E1032" s="35"/>
      <c r="F1032" s="12">
        <f t="shared" si="173"/>
        <v>1909.9</v>
      </c>
      <c r="G1032" s="12">
        <f t="shared" si="173"/>
        <v>1909.9</v>
      </c>
      <c r="H1032" s="12">
        <f t="shared" si="173"/>
        <v>1909.9</v>
      </c>
    </row>
    <row r="1033" spans="1:8" ht="15">
      <c r="A1033" s="34" t="s">
        <v>639</v>
      </c>
      <c r="B1033" s="35">
        <v>14</v>
      </c>
      <c r="C1033" s="35" t="s">
        <v>525</v>
      </c>
      <c r="D1033" s="35" t="s">
        <v>714</v>
      </c>
      <c r="E1033" s="35">
        <v>500</v>
      </c>
      <c r="F1033" s="12">
        <f t="shared" si="173"/>
        <v>1909.9</v>
      </c>
      <c r="G1033" s="12">
        <f t="shared" si="173"/>
        <v>1909.9</v>
      </c>
      <c r="H1033" s="12">
        <f t="shared" si="173"/>
        <v>1909.9</v>
      </c>
    </row>
    <row r="1034" spans="1:8" ht="15">
      <c r="A1034" s="34" t="s">
        <v>640</v>
      </c>
      <c r="B1034" s="35">
        <v>14</v>
      </c>
      <c r="C1034" s="35" t="s">
        <v>525</v>
      </c>
      <c r="D1034" s="35" t="s">
        <v>714</v>
      </c>
      <c r="E1034" s="35">
        <v>510</v>
      </c>
      <c r="F1034" s="12">
        <f>'Ведомственная структура'!G682</f>
        <v>1909.9</v>
      </c>
      <c r="G1034" s="12">
        <f>'Ведомственная структура'!H682</f>
        <v>1909.9</v>
      </c>
      <c r="H1034" s="12">
        <f>'Ведомственная структура'!I682</f>
        <v>1909.9</v>
      </c>
    </row>
    <row r="1035" spans="1:8" ht="15">
      <c r="A1035" s="34" t="s">
        <v>564</v>
      </c>
      <c r="B1035" s="35">
        <v>14</v>
      </c>
      <c r="C1035" s="35" t="s">
        <v>529</v>
      </c>
      <c r="D1035" s="35"/>
      <c r="E1035" s="35"/>
      <c r="F1035" s="12">
        <f aca="true" t="shared" si="174" ref="F1035:H1039">SUM(F1036)</f>
        <v>12151.7</v>
      </c>
      <c r="G1035" s="12">
        <f t="shared" si="174"/>
        <v>0</v>
      </c>
      <c r="H1035" s="12">
        <f t="shared" si="174"/>
        <v>0</v>
      </c>
    </row>
    <row r="1036" spans="1:8" ht="15">
      <c r="A1036" s="34" t="s">
        <v>585</v>
      </c>
      <c r="B1036" s="35">
        <v>14</v>
      </c>
      <c r="C1036" s="35" t="s">
        <v>529</v>
      </c>
      <c r="D1036" s="35" t="s">
        <v>711</v>
      </c>
      <c r="E1036" s="35"/>
      <c r="F1036" s="12">
        <f t="shared" si="174"/>
        <v>12151.7</v>
      </c>
      <c r="G1036" s="12">
        <f t="shared" si="174"/>
        <v>0</v>
      </c>
      <c r="H1036" s="12">
        <f t="shared" si="174"/>
        <v>0</v>
      </c>
    </row>
    <row r="1037" spans="1:8" ht="15">
      <c r="A1037" s="34" t="s">
        <v>712</v>
      </c>
      <c r="B1037" s="35" t="s">
        <v>540</v>
      </c>
      <c r="C1037" s="35" t="s">
        <v>529</v>
      </c>
      <c r="D1037" s="35" t="s">
        <v>713</v>
      </c>
      <c r="E1037" s="35"/>
      <c r="F1037" s="12">
        <f t="shared" si="174"/>
        <v>12151.7</v>
      </c>
      <c r="G1037" s="12">
        <f t="shared" si="174"/>
        <v>0</v>
      </c>
      <c r="H1037" s="12">
        <f t="shared" si="174"/>
        <v>0</v>
      </c>
    </row>
    <row r="1038" spans="1:8" ht="30">
      <c r="A1038" s="34" t="s">
        <v>641</v>
      </c>
      <c r="B1038" s="35">
        <v>14</v>
      </c>
      <c r="C1038" s="35" t="s">
        <v>529</v>
      </c>
      <c r="D1038" s="35" t="s">
        <v>715</v>
      </c>
      <c r="E1038" s="35"/>
      <c r="F1038" s="12">
        <f t="shared" si="174"/>
        <v>12151.7</v>
      </c>
      <c r="G1038" s="12">
        <f t="shared" si="174"/>
        <v>0</v>
      </c>
      <c r="H1038" s="12">
        <f t="shared" si="174"/>
        <v>0</v>
      </c>
    </row>
    <row r="1039" spans="1:8" ht="15">
      <c r="A1039" s="34" t="s">
        <v>639</v>
      </c>
      <c r="B1039" s="35">
        <v>14</v>
      </c>
      <c r="C1039" s="35" t="s">
        <v>529</v>
      </c>
      <c r="D1039" s="35" t="s">
        <v>715</v>
      </c>
      <c r="E1039" s="35">
        <v>500</v>
      </c>
      <c r="F1039" s="12">
        <f t="shared" si="174"/>
        <v>12151.7</v>
      </c>
      <c r="G1039" s="12">
        <f t="shared" si="174"/>
        <v>0</v>
      </c>
      <c r="H1039" s="12">
        <f t="shared" si="174"/>
        <v>0</v>
      </c>
    </row>
    <row r="1040" spans="1:8" ht="15">
      <c r="A1040" s="34" t="s">
        <v>549</v>
      </c>
      <c r="B1040" s="35">
        <v>14</v>
      </c>
      <c r="C1040" s="35" t="s">
        <v>529</v>
      </c>
      <c r="D1040" s="35" t="s">
        <v>715</v>
      </c>
      <c r="E1040" s="35">
        <v>540</v>
      </c>
      <c r="F1040" s="12">
        <f>'Ведомственная структура'!G688</f>
        <v>12151.7</v>
      </c>
      <c r="G1040" s="12">
        <f>'Ведомственная структура'!H688</f>
        <v>0</v>
      </c>
      <c r="H1040" s="12">
        <f>'Ведомственная структура'!I688</f>
        <v>0</v>
      </c>
    </row>
    <row r="1041" spans="1:8" ht="14.25">
      <c r="A1041" s="37" t="s">
        <v>524</v>
      </c>
      <c r="B1041" s="38"/>
      <c r="C1041" s="38"/>
      <c r="D1041" s="38"/>
      <c r="E1041" s="39"/>
      <c r="F1041" s="9">
        <f>SUM(F10+F349+F376+F491+F516+F782+F908+F971+F1017+F1023)</f>
        <v>1009750</v>
      </c>
      <c r="G1041" s="9">
        <f>SUM(G10+G349+G376+G491+G516+G782+G908+G971+G1017+G1023)</f>
        <v>794855.7999999998</v>
      </c>
      <c r="H1041" s="9">
        <f>SUM(H10+H349+H376+H491+H516+H782+H908+H971+H1017+H1023)</f>
        <v>822043.1</v>
      </c>
    </row>
    <row r="1042" spans="2:5" ht="15">
      <c r="B1042" s="41"/>
      <c r="C1042" s="41"/>
      <c r="D1042" s="41"/>
      <c r="E1042" s="41"/>
    </row>
    <row r="1043" spans="1:8" s="5" customFormat="1" ht="15">
      <c r="A1043" s="108" t="s">
        <v>289</v>
      </c>
      <c r="B1043" s="20"/>
      <c r="C1043" s="20"/>
      <c r="D1043" s="20"/>
      <c r="E1043" s="21"/>
      <c r="H1043" s="107" t="s">
        <v>440</v>
      </c>
    </row>
    <row r="1044" spans="1:5" s="18" customFormat="1" ht="15">
      <c r="A1044" s="19"/>
      <c r="B1044" s="4"/>
      <c r="C1044" s="4"/>
      <c r="D1044" s="4"/>
      <c r="E1044" s="4"/>
    </row>
    <row r="1045" spans="1:5" ht="15">
      <c r="A1045" s="3"/>
      <c r="B1045" s="41"/>
      <c r="C1045" s="41"/>
      <c r="D1045" s="41"/>
      <c r="E1045" s="41"/>
    </row>
    <row r="1046" spans="1:5" ht="15">
      <c r="A1046" s="40"/>
      <c r="B1046" s="41"/>
      <c r="C1046" s="41"/>
      <c r="D1046" s="41"/>
      <c r="E1046" s="41"/>
    </row>
    <row r="1047" spans="1:5" ht="15">
      <c r="A1047" s="40"/>
      <c r="B1047" s="41"/>
      <c r="C1047" s="41"/>
      <c r="D1047" s="41"/>
      <c r="E1047" s="41"/>
    </row>
    <row r="1048" spans="1:5" ht="15">
      <c r="A1048" s="40"/>
      <c r="B1048" s="41"/>
      <c r="C1048" s="41"/>
      <c r="D1048" s="41"/>
      <c r="E1048" s="41"/>
    </row>
    <row r="1049" spans="1:5" ht="15">
      <c r="A1049" s="40"/>
      <c r="B1049" s="41"/>
      <c r="C1049" s="41"/>
      <c r="D1049" s="41"/>
      <c r="E1049" s="41"/>
    </row>
    <row r="1050" spans="1:5" ht="15">
      <c r="A1050" s="40"/>
      <c r="B1050" s="41"/>
      <c r="C1050" s="41"/>
      <c r="D1050" s="41"/>
      <c r="E1050" s="41"/>
    </row>
    <row r="1051" spans="1:5" ht="15">
      <c r="A1051" s="40"/>
      <c r="B1051" s="41"/>
      <c r="C1051" s="41"/>
      <c r="D1051" s="41"/>
      <c r="E1051" s="41"/>
    </row>
    <row r="1052" spans="1:5" ht="15">
      <c r="A1052" s="40"/>
      <c r="B1052" s="41"/>
      <c r="C1052" s="41"/>
      <c r="D1052" s="41"/>
      <c r="E1052" s="41"/>
    </row>
    <row r="1053" spans="1:5" ht="15">
      <c r="A1053" s="40"/>
      <c r="B1053" s="41"/>
      <c r="C1053" s="41"/>
      <c r="D1053" s="41"/>
      <c r="E1053" s="41"/>
    </row>
    <row r="1054" spans="1:5" ht="15">
      <c r="A1054" s="40"/>
      <c r="B1054" s="41"/>
      <c r="C1054" s="41"/>
      <c r="D1054" s="41"/>
      <c r="E1054" s="41"/>
    </row>
    <row r="1055" spans="1:5" ht="15">
      <c r="A1055" s="40"/>
      <c r="B1055" s="41"/>
      <c r="C1055" s="41"/>
      <c r="D1055" s="41"/>
      <c r="E1055" s="41"/>
    </row>
    <row r="1056" spans="1:5" ht="15">
      <c r="A1056" s="40"/>
      <c r="B1056" s="41"/>
      <c r="C1056" s="41"/>
      <c r="D1056" s="41"/>
      <c r="E1056" s="41"/>
    </row>
    <row r="1057" spans="1:5" ht="15">
      <c r="A1057" s="40"/>
      <c r="B1057" s="41"/>
      <c r="C1057" s="41"/>
      <c r="D1057" s="41"/>
      <c r="E1057" s="41"/>
    </row>
    <row r="1058" spans="1:5" ht="15">
      <c r="A1058" s="40"/>
      <c r="B1058" s="41"/>
      <c r="C1058" s="41"/>
      <c r="D1058" s="41"/>
      <c r="E1058" s="41"/>
    </row>
    <row r="1059" spans="1:5" ht="15">
      <c r="A1059" s="40"/>
      <c r="B1059" s="41"/>
      <c r="C1059" s="41"/>
      <c r="D1059" s="41"/>
      <c r="E1059" s="41"/>
    </row>
    <row r="1060" spans="1:5" ht="15">
      <c r="A1060" s="40"/>
      <c r="B1060" s="41"/>
      <c r="C1060" s="41"/>
      <c r="D1060" s="41"/>
      <c r="E1060" s="41"/>
    </row>
    <row r="1061" spans="1:5" ht="15">
      <c r="A1061" s="40"/>
      <c r="B1061" s="41"/>
      <c r="C1061" s="41"/>
      <c r="D1061" s="41"/>
      <c r="E1061" s="41"/>
    </row>
    <row r="1062" spans="1:5" ht="15">
      <c r="A1062" s="40"/>
      <c r="B1062" s="41"/>
      <c r="C1062" s="41"/>
      <c r="D1062" s="41"/>
      <c r="E1062" s="41"/>
    </row>
    <row r="1063" spans="1:5" ht="15">
      <c r="A1063" s="40"/>
      <c r="B1063" s="41"/>
      <c r="C1063" s="41"/>
      <c r="D1063" s="41"/>
      <c r="E1063" s="41"/>
    </row>
    <row r="1064" spans="1:5" ht="15">
      <c r="A1064" s="40"/>
      <c r="B1064" s="10"/>
      <c r="C1064" s="10"/>
      <c r="D1064" s="10"/>
      <c r="E1064" s="10"/>
    </row>
    <row r="1065" spans="1:5" ht="15">
      <c r="A1065" s="42"/>
      <c r="B1065" s="10"/>
      <c r="C1065" s="10"/>
      <c r="D1065" s="10"/>
      <c r="E1065" s="10"/>
    </row>
    <row r="1066" spans="1:5" ht="15">
      <c r="A1066" s="42"/>
      <c r="B1066" s="10"/>
      <c r="C1066" s="10"/>
      <c r="D1066" s="10"/>
      <c r="E1066" s="10"/>
    </row>
    <row r="1067" spans="1:5" ht="15">
      <c r="A1067" s="42"/>
      <c r="B1067" s="10"/>
      <c r="C1067" s="10"/>
      <c r="D1067" s="10"/>
      <c r="E1067" s="10"/>
    </row>
    <row r="1068" spans="1:5" ht="15">
      <c r="A1068" s="42"/>
      <c r="B1068" s="10"/>
      <c r="C1068" s="10"/>
      <c r="D1068" s="10"/>
      <c r="E1068" s="10"/>
    </row>
    <row r="1069" spans="1:5" ht="15">
      <c r="A1069" s="42"/>
      <c r="B1069" s="10"/>
      <c r="C1069" s="10"/>
      <c r="D1069" s="10"/>
      <c r="E1069" s="10"/>
    </row>
    <row r="1070" spans="1:5" ht="15">
      <c r="A1070" s="42"/>
      <c r="B1070" s="10"/>
      <c r="C1070" s="10"/>
      <c r="D1070" s="10"/>
      <c r="E1070" s="10"/>
    </row>
    <row r="1071" spans="1:5" ht="15">
      <c r="A1071" s="42"/>
      <c r="B1071" s="10"/>
      <c r="C1071" s="10"/>
      <c r="D1071" s="10"/>
      <c r="E1071" s="10"/>
    </row>
    <row r="1072" spans="1:5" ht="15">
      <c r="A1072" s="42"/>
      <c r="B1072" s="10"/>
      <c r="C1072" s="10"/>
      <c r="D1072" s="10"/>
      <c r="E1072" s="10"/>
    </row>
    <row r="1073" spans="1:5" ht="15">
      <c r="A1073" s="42"/>
      <c r="B1073" s="10"/>
      <c r="C1073" s="10"/>
      <c r="D1073" s="10"/>
      <c r="E1073" s="10"/>
    </row>
    <row r="1074" spans="1:5" ht="15">
      <c r="A1074" s="42"/>
      <c r="B1074" s="10"/>
      <c r="C1074" s="10"/>
      <c r="D1074" s="10"/>
      <c r="E1074" s="10"/>
    </row>
    <row r="1075" spans="1:5" ht="15">
      <c r="A1075" s="42"/>
      <c r="B1075" s="10"/>
      <c r="C1075" s="10"/>
      <c r="D1075" s="10"/>
      <c r="E1075" s="10"/>
    </row>
    <row r="1076" spans="1:5" ht="15">
      <c r="A1076" s="42"/>
      <c r="B1076" s="10"/>
      <c r="C1076" s="10"/>
      <c r="D1076" s="10"/>
      <c r="E1076" s="10"/>
    </row>
    <row r="1077" spans="1:5" ht="15">
      <c r="A1077" s="42"/>
      <c r="B1077" s="10"/>
      <c r="C1077" s="10"/>
      <c r="D1077" s="10"/>
      <c r="E1077" s="10"/>
    </row>
    <row r="1078" spans="1:5" ht="15">
      <c r="A1078" s="42"/>
      <c r="B1078" s="10"/>
      <c r="C1078" s="10"/>
      <c r="D1078" s="10"/>
      <c r="E1078" s="10"/>
    </row>
    <row r="1079" spans="1:5" ht="15">
      <c r="A1079" s="42"/>
      <c r="B1079" s="10"/>
      <c r="C1079" s="10"/>
      <c r="D1079" s="10"/>
      <c r="E1079" s="10"/>
    </row>
    <row r="1080" spans="1:5" ht="15">
      <c r="A1080" s="42"/>
      <c r="B1080" s="10"/>
      <c r="C1080" s="10"/>
      <c r="D1080" s="10"/>
      <c r="E1080" s="10"/>
    </row>
    <row r="1081" spans="1:5" ht="15">
      <c r="A1081" s="42"/>
      <c r="B1081" s="10"/>
      <c r="C1081" s="10"/>
      <c r="D1081" s="10"/>
      <c r="E1081" s="10"/>
    </row>
    <row r="1082" spans="1:5" ht="15">
      <c r="A1082" s="42"/>
      <c r="B1082" s="10"/>
      <c r="C1082" s="10"/>
      <c r="D1082" s="10"/>
      <c r="E1082" s="10"/>
    </row>
    <row r="1083" spans="1:5" ht="15">
      <c r="A1083" s="42"/>
      <c r="B1083" s="10"/>
      <c r="C1083" s="10"/>
      <c r="D1083" s="10"/>
      <c r="E1083" s="10"/>
    </row>
    <row r="1084" spans="1:5" ht="15">
      <c r="A1084" s="42"/>
      <c r="B1084" s="10"/>
      <c r="C1084" s="10"/>
      <c r="D1084" s="10"/>
      <c r="E1084" s="10"/>
    </row>
    <row r="1085" spans="1:5" ht="15">
      <c r="A1085" s="42"/>
      <c r="B1085" s="10"/>
      <c r="C1085" s="10"/>
      <c r="D1085" s="10"/>
      <c r="E1085" s="10"/>
    </row>
    <row r="1086" spans="1:5" ht="15">
      <c r="A1086" s="42"/>
      <c r="B1086" s="10"/>
      <c r="C1086" s="10"/>
      <c r="D1086" s="10"/>
      <c r="E1086" s="10"/>
    </row>
    <row r="1087" spans="1:5" ht="15">
      <c r="A1087" s="42"/>
      <c r="B1087" s="10"/>
      <c r="C1087" s="10"/>
      <c r="D1087" s="10"/>
      <c r="E1087" s="10"/>
    </row>
    <row r="1088" spans="1:5" ht="15">
      <c r="A1088" s="42"/>
      <c r="B1088" s="10"/>
      <c r="C1088" s="10"/>
      <c r="D1088" s="10"/>
      <c r="E1088" s="10"/>
    </row>
    <row r="1089" spans="1:5" ht="15">
      <c r="A1089" s="42"/>
      <c r="B1089" s="10"/>
      <c r="C1089" s="10"/>
      <c r="D1089" s="10"/>
      <c r="E1089" s="10"/>
    </row>
    <row r="1090" spans="1:5" ht="15">
      <c r="A1090" s="42"/>
      <c r="B1090" s="10"/>
      <c r="C1090" s="10"/>
      <c r="D1090" s="10"/>
      <c r="E1090" s="10"/>
    </row>
    <row r="1091" spans="1:5" ht="15">
      <c r="A1091" s="42"/>
      <c r="B1091" s="10"/>
      <c r="C1091" s="10"/>
      <c r="D1091" s="10"/>
      <c r="E1091" s="10"/>
    </row>
    <row r="1092" spans="1:5" ht="15">
      <c r="A1092" s="42"/>
      <c r="B1092" s="10"/>
      <c r="C1092" s="10"/>
      <c r="D1092" s="10"/>
      <c r="E1092" s="10"/>
    </row>
    <row r="1093" spans="1:5" ht="15">
      <c r="A1093" s="42"/>
      <c r="B1093" s="10"/>
      <c r="C1093" s="10"/>
      <c r="D1093" s="10"/>
      <c r="E1093" s="10"/>
    </row>
    <row r="1094" spans="1:5" ht="15">
      <c r="A1094" s="42"/>
      <c r="B1094" s="10"/>
      <c r="C1094" s="10"/>
      <c r="D1094" s="10"/>
      <c r="E1094" s="10"/>
    </row>
    <row r="1095" spans="1:5" ht="15">
      <c r="A1095" s="42"/>
      <c r="B1095" s="10"/>
      <c r="C1095" s="10"/>
      <c r="D1095" s="10"/>
      <c r="E1095" s="10"/>
    </row>
    <row r="1096" spans="1:5" ht="15">
      <c r="A1096" s="42"/>
      <c r="B1096" s="10"/>
      <c r="C1096" s="10"/>
      <c r="D1096" s="10"/>
      <c r="E1096" s="10"/>
    </row>
    <row r="1097" spans="1:5" ht="15">
      <c r="A1097" s="42"/>
      <c r="B1097" s="10"/>
      <c r="C1097" s="10"/>
      <c r="D1097" s="10"/>
      <c r="E1097" s="10"/>
    </row>
    <row r="1098" spans="1:5" ht="15">
      <c r="A1098" s="42"/>
      <c r="B1098" s="10"/>
      <c r="C1098" s="10"/>
      <c r="D1098" s="10"/>
      <c r="E1098" s="10"/>
    </row>
    <row r="1099" spans="1:5" ht="15">
      <c r="A1099" s="42"/>
      <c r="B1099" s="10"/>
      <c r="C1099" s="10"/>
      <c r="D1099" s="10"/>
      <c r="E1099" s="10"/>
    </row>
    <row r="1100" spans="1:5" ht="15">
      <c r="A1100" s="42"/>
      <c r="B1100" s="10"/>
      <c r="C1100" s="10"/>
      <c r="D1100" s="10"/>
      <c r="E1100" s="10"/>
    </row>
    <row r="1101" spans="1:5" ht="15">
      <c r="A1101" s="42"/>
      <c r="B1101" s="10"/>
      <c r="C1101" s="10"/>
      <c r="D1101" s="10"/>
      <c r="E1101" s="10"/>
    </row>
    <row r="1102" spans="1:5" ht="15">
      <c r="A1102" s="42"/>
      <c r="B1102" s="10"/>
      <c r="C1102" s="10"/>
      <c r="D1102" s="10"/>
      <c r="E1102" s="10"/>
    </row>
    <row r="1103" spans="1:5" ht="15">
      <c r="A1103" s="42"/>
      <c r="B1103" s="10"/>
      <c r="C1103" s="10"/>
      <c r="D1103" s="10"/>
      <c r="E1103" s="10"/>
    </row>
    <row r="1104" spans="1:5" ht="15">
      <c r="A1104" s="42"/>
      <c r="B1104" s="10"/>
      <c r="C1104" s="10"/>
      <c r="D1104" s="10"/>
      <c r="E1104" s="10"/>
    </row>
    <row r="1105" spans="1:5" ht="15">
      <c r="A1105" s="42"/>
      <c r="B1105" s="10"/>
      <c r="C1105" s="10"/>
      <c r="D1105" s="10"/>
      <c r="E1105" s="10"/>
    </row>
    <row r="1106" spans="1:5" ht="15">
      <c r="A1106" s="42"/>
      <c r="B1106" s="10"/>
      <c r="C1106" s="10"/>
      <c r="D1106" s="10"/>
      <c r="E1106" s="10"/>
    </row>
    <row r="1107" spans="1:5" ht="15">
      <c r="A1107" s="42"/>
      <c r="B1107" s="10"/>
      <c r="C1107" s="10"/>
      <c r="D1107" s="10"/>
      <c r="E1107" s="10"/>
    </row>
    <row r="1108" spans="1:5" ht="15">
      <c r="A1108" s="42"/>
      <c r="B1108" s="10"/>
      <c r="C1108" s="10"/>
      <c r="D1108" s="10"/>
      <c r="E1108" s="10"/>
    </row>
    <row r="1109" spans="1:5" ht="15">
      <c r="A1109" s="42"/>
      <c r="B1109" s="10"/>
      <c r="C1109" s="10"/>
      <c r="D1109" s="10"/>
      <c r="E1109" s="10"/>
    </row>
    <row r="1110" spans="1:5" ht="15">
      <c r="A1110" s="42"/>
      <c r="B1110" s="10"/>
      <c r="C1110" s="10"/>
      <c r="D1110" s="10"/>
      <c r="E1110" s="10"/>
    </row>
    <row r="1111" spans="1:5" ht="15">
      <c r="A1111" s="42"/>
      <c r="B1111" s="10"/>
      <c r="C1111" s="10"/>
      <c r="D1111" s="10"/>
      <c r="E1111" s="10"/>
    </row>
    <row r="1112" spans="1:5" ht="15">
      <c r="A1112" s="42"/>
      <c r="B1112" s="10"/>
      <c r="C1112" s="10"/>
      <c r="D1112" s="10"/>
      <c r="E1112" s="10"/>
    </row>
    <row r="1113" spans="1:5" ht="15">
      <c r="A1113" s="42"/>
      <c r="B1113" s="10"/>
      <c r="C1113" s="10"/>
      <c r="D1113" s="10"/>
      <c r="E1113" s="10"/>
    </row>
    <row r="1114" spans="1:5" ht="15">
      <c r="A1114" s="42"/>
      <c r="B1114" s="10"/>
      <c r="C1114" s="10"/>
      <c r="D1114" s="10"/>
      <c r="E1114" s="10"/>
    </row>
    <row r="1115" spans="1:5" ht="15">
      <c r="A1115" s="42"/>
      <c r="B1115" s="10"/>
      <c r="C1115" s="10"/>
      <c r="D1115" s="10"/>
      <c r="E1115" s="10"/>
    </row>
    <row r="1116" spans="1:5" ht="15">
      <c r="A1116" s="42"/>
      <c r="B1116" s="10"/>
      <c r="C1116" s="10"/>
      <c r="D1116" s="10"/>
      <c r="E1116" s="10"/>
    </row>
    <row r="1117" spans="1:5" ht="15">
      <c r="A1117" s="42"/>
      <c r="B1117" s="10"/>
      <c r="C1117" s="10"/>
      <c r="D1117" s="10"/>
      <c r="E1117" s="10"/>
    </row>
    <row r="1118" spans="1:5" ht="15">
      <c r="A1118" s="42"/>
      <c r="B1118" s="10"/>
      <c r="C1118" s="10"/>
      <c r="D1118" s="10"/>
      <c r="E1118" s="10"/>
    </row>
    <row r="1119" spans="1:5" ht="15">
      <c r="A1119" s="42"/>
      <c r="B1119" s="10"/>
      <c r="C1119" s="10"/>
      <c r="D1119" s="10"/>
      <c r="E1119" s="10"/>
    </row>
    <row r="1120" spans="1:5" ht="15">
      <c r="A1120" s="42"/>
      <c r="B1120" s="10"/>
      <c r="C1120" s="10"/>
      <c r="D1120" s="10"/>
      <c r="E1120" s="10"/>
    </row>
    <row r="1121" spans="1:5" ht="15">
      <c r="A1121" s="42"/>
      <c r="B1121" s="10"/>
      <c r="C1121" s="10"/>
      <c r="D1121" s="10"/>
      <c r="E1121" s="10"/>
    </row>
    <row r="1122" spans="1:5" ht="15">
      <c r="A1122" s="42"/>
      <c r="B1122" s="10"/>
      <c r="C1122" s="10"/>
      <c r="D1122" s="10"/>
      <c r="E1122" s="10"/>
    </row>
    <row r="1123" spans="1:5" ht="15">
      <c r="A1123" s="42"/>
      <c r="B1123" s="10"/>
      <c r="C1123" s="10"/>
      <c r="D1123" s="10"/>
      <c r="E1123" s="10"/>
    </row>
    <row r="1124" spans="1:5" ht="15">
      <c r="A1124" s="42"/>
      <c r="B1124" s="10"/>
      <c r="C1124" s="10"/>
      <c r="D1124" s="10"/>
      <c r="E1124" s="10"/>
    </row>
    <row r="1125" spans="1:5" ht="15">
      <c r="A1125" s="42"/>
      <c r="B1125" s="10"/>
      <c r="C1125" s="10"/>
      <c r="D1125" s="10"/>
      <c r="E1125" s="10"/>
    </row>
    <row r="1126" spans="1:5" ht="15">
      <c r="A1126" s="42"/>
      <c r="B1126" s="10"/>
      <c r="C1126" s="10"/>
      <c r="D1126" s="10"/>
      <c r="E1126" s="10"/>
    </row>
    <row r="1127" spans="1:5" ht="15">
      <c r="A1127" s="42"/>
      <c r="B1127" s="10"/>
      <c r="C1127" s="10"/>
      <c r="D1127" s="10"/>
      <c r="E1127" s="10"/>
    </row>
    <row r="1128" spans="1:5" ht="15">
      <c r="A1128" s="42"/>
      <c r="B1128" s="10"/>
      <c r="C1128" s="10"/>
      <c r="D1128" s="10"/>
      <c r="E1128" s="10"/>
    </row>
    <row r="1129" spans="1:5" ht="15">
      <c r="A1129" s="42"/>
      <c r="B1129" s="10"/>
      <c r="C1129" s="10"/>
      <c r="D1129" s="10"/>
      <c r="E1129" s="10"/>
    </row>
    <row r="1130" spans="1:5" ht="15">
      <c r="A1130" s="42"/>
      <c r="B1130" s="10"/>
      <c r="C1130" s="10"/>
      <c r="D1130" s="10"/>
      <c r="E1130" s="10"/>
    </row>
    <row r="1131" spans="1:5" ht="15">
      <c r="A1131" s="42"/>
      <c r="B1131" s="10"/>
      <c r="C1131" s="10"/>
      <c r="D1131" s="10"/>
      <c r="E1131" s="10"/>
    </row>
    <row r="1132" spans="1:5" ht="15">
      <c r="A1132" s="42"/>
      <c r="B1132" s="10"/>
      <c r="C1132" s="10"/>
      <c r="D1132" s="10"/>
      <c r="E1132" s="10"/>
    </row>
    <row r="1133" spans="1:5" ht="15">
      <c r="A1133" s="42"/>
      <c r="B1133" s="10"/>
      <c r="C1133" s="10"/>
      <c r="D1133" s="10"/>
      <c r="E1133" s="10"/>
    </row>
    <row r="1134" spans="1:5" ht="15">
      <c r="A1134" s="42"/>
      <c r="B1134" s="10"/>
      <c r="C1134" s="10"/>
      <c r="D1134" s="10"/>
      <c r="E1134" s="10"/>
    </row>
    <row r="1135" spans="1:5" ht="15">
      <c r="A1135" s="42"/>
      <c r="B1135" s="10"/>
      <c r="C1135" s="10"/>
      <c r="D1135" s="10"/>
      <c r="E1135" s="10"/>
    </row>
    <row r="1136" spans="1:5" ht="15">
      <c r="A1136" s="42"/>
      <c r="B1136" s="10"/>
      <c r="C1136" s="10"/>
      <c r="D1136" s="10"/>
      <c r="E1136" s="10"/>
    </row>
    <row r="1137" spans="1:5" ht="15">
      <c r="A1137" s="42"/>
      <c r="B1137" s="10"/>
      <c r="C1137" s="10"/>
      <c r="D1137" s="10"/>
      <c r="E1137" s="10"/>
    </row>
    <row r="1138" spans="1:5" ht="15">
      <c r="A1138" s="42"/>
      <c r="B1138" s="10"/>
      <c r="C1138" s="10"/>
      <c r="D1138" s="10"/>
      <c r="E1138" s="10"/>
    </row>
    <row r="1139" spans="1:5" ht="15">
      <c r="A1139" s="42"/>
      <c r="B1139" s="10"/>
      <c r="C1139" s="10"/>
      <c r="D1139" s="10"/>
      <c r="E1139" s="10"/>
    </row>
    <row r="1140" spans="1:5" ht="15">
      <c r="A1140" s="42"/>
      <c r="B1140" s="10"/>
      <c r="C1140" s="10"/>
      <c r="D1140" s="10"/>
      <c r="E1140" s="10"/>
    </row>
    <row r="1141" spans="1:5" ht="15">
      <c r="A1141" s="42"/>
      <c r="B1141" s="10"/>
      <c r="C1141" s="10"/>
      <c r="D1141" s="10"/>
      <c r="E1141" s="10"/>
    </row>
    <row r="1142" spans="1:5" ht="15">
      <c r="A1142" s="42"/>
      <c r="B1142" s="10"/>
      <c r="C1142" s="10"/>
      <c r="D1142" s="10"/>
      <c r="E1142" s="10"/>
    </row>
    <row r="1143" spans="1:5" ht="15">
      <c r="A1143" s="42"/>
      <c r="B1143" s="10"/>
      <c r="C1143" s="10"/>
      <c r="D1143" s="10"/>
      <c r="E1143" s="10"/>
    </row>
    <row r="1144" spans="1:5" ht="15">
      <c r="A1144" s="42"/>
      <c r="B1144" s="10"/>
      <c r="C1144" s="10"/>
      <c r="D1144" s="10"/>
      <c r="E1144" s="10"/>
    </row>
    <row r="1145" spans="1:5" ht="15">
      <c r="A1145" s="42"/>
      <c r="B1145" s="10"/>
      <c r="C1145" s="10"/>
      <c r="D1145" s="10"/>
      <c r="E1145" s="10"/>
    </row>
    <row r="1146" spans="1:5" ht="15">
      <c r="A1146" s="42"/>
      <c r="B1146" s="10"/>
      <c r="C1146" s="10"/>
      <c r="D1146" s="10"/>
      <c r="E1146" s="10"/>
    </row>
    <row r="1147" spans="1:5" ht="15">
      <c r="A1147" s="42"/>
      <c r="B1147" s="10"/>
      <c r="C1147" s="10"/>
      <c r="D1147" s="10"/>
      <c r="E1147" s="10"/>
    </row>
    <row r="1148" spans="1:5" ht="15">
      <c r="A1148" s="42"/>
      <c r="B1148" s="10"/>
      <c r="C1148" s="10"/>
      <c r="D1148" s="10"/>
      <c r="E1148" s="10"/>
    </row>
    <row r="1149" spans="1:5" ht="15">
      <c r="A1149" s="42"/>
      <c r="B1149" s="10"/>
      <c r="C1149" s="10"/>
      <c r="D1149" s="10"/>
      <c r="E1149" s="10"/>
    </row>
    <row r="1150" spans="1:5" ht="15">
      <c r="A1150" s="10"/>
      <c r="B1150" s="10"/>
      <c r="C1150" s="10"/>
      <c r="D1150" s="10"/>
      <c r="E1150" s="10"/>
    </row>
    <row r="1151" spans="1:5" ht="15">
      <c r="A1151" s="10"/>
      <c r="B1151" s="10"/>
      <c r="C1151" s="10"/>
      <c r="D1151" s="10"/>
      <c r="E1151" s="10"/>
    </row>
    <row r="1152" spans="1:5" ht="15">
      <c r="A1152" s="10"/>
      <c r="B1152" s="10"/>
      <c r="C1152" s="10"/>
      <c r="D1152" s="10"/>
      <c r="E1152" s="10"/>
    </row>
    <row r="1153" spans="1:5" ht="15">
      <c r="A1153" s="10"/>
      <c r="B1153" s="10"/>
      <c r="C1153" s="10"/>
      <c r="D1153" s="10"/>
      <c r="E1153" s="10"/>
    </row>
    <row r="1154" spans="1:5" ht="15">
      <c r="A1154" s="10"/>
      <c r="B1154" s="10"/>
      <c r="C1154" s="10"/>
      <c r="D1154" s="10"/>
      <c r="E1154" s="10"/>
    </row>
    <row r="1155" spans="1:5" ht="15">
      <c r="A1155" s="10"/>
      <c r="B1155" s="10"/>
      <c r="C1155" s="10"/>
      <c r="D1155" s="10"/>
      <c r="E1155" s="10"/>
    </row>
    <row r="1156" spans="1:5" ht="15">
      <c r="A1156" s="10"/>
      <c r="B1156" s="10"/>
      <c r="C1156" s="10"/>
      <c r="D1156" s="10"/>
      <c r="E1156" s="10"/>
    </row>
    <row r="1157" spans="1:5" ht="15">
      <c r="A1157" s="10"/>
      <c r="B1157" s="10"/>
      <c r="C1157" s="10"/>
      <c r="D1157" s="10"/>
      <c r="E1157" s="10"/>
    </row>
    <row r="1158" spans="1:5" ht="15">
      <c r="A1158" s="10"/>
      <c r="B1158" s="10"/>
      <c r="C1158" s="10"/>
      <c r="D1158" s="10"/>
      <c r="E1158" s="10"/>
    </row>
    <row r="1159" spans="1:5" ht="15">
      <c r="A1159" s="10"/>
      <c r="B1159" s="10"/>
      <c r="C1159" s="10"/>
      <c r="D1159" s="10"/>
      <c r="E1159" s="10"/>
    </row>
    <row r="1160" spans="1:5" ht="15">
      <c r="A1160" s="10"/>
      <c r="B1160" s="10"/>
      <c r="C1160" s="10"/>
      <c r="D1160" s="10"/>
      <c r="E1160" s="10"/>
    </row>
    <row r="1161" spans="1:5" ht="15">
      <c r="A1161" s="10"/>
      <c r="B1161" s="10"/>
      <c r="C1161" s="10"/>
      <c r="D1161" s="10"/>
      <c r="E1161" s="10"/>
    </row>
    <row r="1162" spans="1:5" ht="15">
      <c r="A1162" s="10"/>
      <c r="B1162" s="10"/>
      <c r="C1162" s="10"/>
      <c r="D1162" s="10"/>
      <c r="E1162" s="10"/>
    </row>
    <row r="1163" spans="1:5" ht="15">
      <c r="A1163" s="10"/>
      <c r="B1163" s="10"/>
      <c r="C1163" s="10"/>
      <c r="D1163" s="10"/>
      <c r="E1163" s="10"/>
    </row>
    <row r="1164" spans="1:5" ht="15">
      <c r="A1164" s="10"/>
      <c r="B1164" s="10"/>
      <c r="C1164" s="10"/>
      <c r="D1164" s="10"/>
      <c r="E1164" s="10"/>
    </row>
    <row r="1165" spans="1:5" ht="15">
      <c r="A1165" s="10"/>
      <c r="B1165" s="10"/>
      <c r="C1165" s="10"/>
      <c r="D1165" s="10"/>
      <c r="E1165" s="10"/>
    </row>
    <row r="1166" spans="1:5" ht="15">
      <c r="A1166" s="10"/>
      <c r="B1166" s="10"/>
      <c r="C1166" s="10"/>
      <c r="D1166" s="10"/>
      <c r="E1166" s="10"/>
    </row>
    <row r="1167" spans="1:5" ht="15">
      <c r="A1167" s="10"/>
      <c r="B1167" s="10"/>
      <c r="C1167" s="10"/>
      <c r="D1167" s="10"/>
      <c r="E1167" s="10"/>
    </row>
    <row r="1168" spans="1:5" ht="15">
      <c r="A1168" s="10"/>
      <c r="B1168" s="10"/>
      <c r="C1168" s="10"/>
      <c r="D1168" s="10"/>
      <c r="E1168" s="10"/>
    </row>
    <row r="1169" spans="1:5" ht="15">
      <c r="A1169" s="10"/>
      <c r="B1169" s="10"/>
      <c r="C1169" s="10"/>
      <c r="D1169" s="10"/>
      <c r="E1169" s="10"/>
    </row>
    <row r="1170" spans="1:5" ht="15">
      <c r="A1170" s="10"/>
      <c r="B1170" s="10"/>
      <c r="C1170" s="10"/>
      <c r="D1170" s="10"/>
      <c r="E1170" s="10"/>
    </row>
    <row r="1171" spans="1:5" ht="15">
      <c r="A1171" s="10"/>
      <c r="B1171" s="10"/>
      <c r="C1171" s="10"/>
      <c r="D1171" s="10"/>
      <c r="E1171" s="10"/>
    </row>
    <row r="1172" spans="1:5" ht="15">
      <c r="A1172" s="10"/>
      <c r="B1172" s="10"/>
      <c r="C1172" s="10"/>
      <c r="D1172" s="10"/>
      <c r="E1172" s="10"/>
    </row>
    <row r="1173" spans="1:5" ht="15">
      <c r="A1173" s="10"/>
      <c r="B1173" s="10"/>
      <c r="C1173" s="10"/>
      <c r="D1173" s="10"/>
      <c r="E1173" s="10"/>
    </row>
    <row r="1174" spans="1:5" ht="15">
      <c r="A1174" s="10"/>
      <c r="B1174" s="10"/>
      <c r="C1174" s="10"/>
      <c r="D1174" s="10"/>
      <c r="E1174" s="10"/>
    </row>
    <row r="1175" spans="1:5" ht="15">
      <c r="A1175" s="10"/>
      <c r="B1175" s="10"/>
      <c r="C1175" s="10"/>
      <c r="D1175" s="10"/>
      <c r="E1175" s="10"/>
    </row>
    <row r="1176" spans="1:5" ht="15">
      <c r="A1176" s="10"/>
      <c r="B1176" s="10"/>
      <c r="C1176" s="10"/>
      <c r="D1176" s="10"/>
      <c r="E1176" s="10"/>
    </row>
    <row r="1177" spans="1:5" ht="15">
      <c r="A1177" s="10"/>
      <c r="B1177" s="10"/>
      <c r="C1177" s="10"/>
      <c r="D1177" s="10"/>
      <c r="E1177" s="10"/>
    </row>
    <row r="1178" spans="1:5" ht="15">
      <c r="A1178" s="10"/>
      <c r="B1178" s="10"/>
      <c r="C1178" s="10"/>
      <c r="D1178" s="10"/>
      <c r="E1178" s="10"/>
    </row>
    <row r="1179" spans="1:5" ht="15">
      <c r="A1179" s="10"/>
      <c r="B1179" s="10"/>
      <c r="C1179" s="10"/>
      <c r="D1179" s="10"/>
      <c r="E1179" s="10"/>
    </row>
    <row r="1180" spans="1:5" ht="15">
      <c r="A1180" s="10"/>
      <c r="B1180" s="10"/>
      <c r="C1180" s="10"/>
      <c r="D1180" s="10"/>
      <c r="E1180" s="10"/>
    </row>
    <row r="1181" spans="1:5" ht="15">
      <c r="A1181" s="10"/>
      <c r="B1181" s="10"/>
      <c r="C1181" s="10"/>
      <c r="D1181" s="10"/>
      <c r="E1181" s="10"/>
    </row>
    <row r="1182" spans="1:5" ht="15">
      <c r="A1182" s="10"/>
      <c r="B1182" s="10"/>
      <c r="C1182" s="10"/>
      <c r="D1182" s="10"/>
      <c r="E1182" s="10"/>
    </row>
    <row r="1183" spans="1:5" ht="15">
      <c r="A1183" s="10"/>
      <c r="B1183" s="10"/>
      <c r="C1183" s="10"/>
      <c r="D1183" s="10"/>
      <c r="E1183" s="10"/>
    </row>
    <row r="1184" spans="1:5" ht="15">
      <c r="A1184" s="10"/>
      <c r="B1184" s="10"/>
      <c r="C1184" s="10"/>
      <c r="D1184" s="10"/>
      <c r="E1184" s="10"/>
    </row>
    <row r="1185" spans="1:5" ht="15">
      <c r="A1185" s="10"/>
      <c r="B1185" s="10"/>
      <c r="C1185" s="10"/>
      <c r="D1185" s="10"/>
      <c r="E1185" s="10"/>
    </row>
    <row r="1186" spans="1:5" ht="15">
      <c r="A1186" s="10"/>
      <c r="B1186" s="10"/>
      <c r="C1186" s="10"/>
      <c r="D1186" s="10"/>
      <c r="E1186" s="10"/>
    </row>
    <row r="1187" spans="1:5" ht="15">
      <c r="A1187" s="10"/>
      <c r="B1187" s="10"/>
      <c r="C1187" s="10"/>
      <c r="D1187" s="10"/>
      <c r="E1187" s="10"/>
    </row>
    <row r="1188" spans="1:5" ht="15">
      <c r="A1188" s="10"/>
      <c r="B1188" s="10"/>
      <c r="C1188" s="10"/>
      <c r="D1188" s="10"/>
      <c r="E1188" s="10"/>
    </row>
    <row r="1189" spans="1:5" ht="15">
      <c r="A1189" s="10"/>
      <c r="B1189" s="10"/>
      <c r="C1189" s="10"/>
      <c r="D1189" s="10"/>
      <c r="E1189" s="10"/>
    </row>
    <row r="1190" spans="1:5" ht="15">
      <c r="A1190" s="10"/>
      <c r="B1190" s="10"/>
      <c r="C1190" s="10"/>
      <c r="D1190" s="10"/>
      <c r="E1190" s="10"/>
    </row>
    <row r="1191" spans="1:5" ht="15">
      <c r="A1191" s="10"/>
      <c r="B1191" s="10"/>
      <c r="C1191" s="10"/>
      <c r="D1191" s="10"/>
      <c r="E1191" s="10"/>
    </row>
    <row r="1192" spans="1:5" ht="15">
      <c r="A1192" s="10"/>
      <c r="B1192" s="10"/>
      <c r="C1192" s="10"/>
      <c r="D1192" s="10"/>
      <c r="E1192" s="10"/>
    </row>
    <row r="1193" spans="1:5" ht="15">
      <c r="A1193" s="10"/>
      <c r="B1193" s="10"/>
      <c r="C1193" s="10"/>
      <c r="D1193" s="10"/>
      <c r="E1193" s="10"/>
    </row>
    <row r="1194" spans="1:5" ht="15">
      <c r="A1194" s="10"/>
      <c r="B1194" s="10"/>
      <c r="C1194" s="10"/>
      <c r="D1194" s="10"/>
      <c r="E1194" s="10"/>
    </row>
    <row r="1195" spans="1:5" ht="15">
      <c r="A1195" s="10"/>
      <c r="B1195" s="10"/>
      <c r="C1195" s="10"/>
      <c r="D1195" s="10"/>
      <c r="E1195" s="10"/>
    </row>
    <row r="1196" spans="1:5" ht="15">
      <c r="A1196" s="10"/>
      <c r="B1196" s="10"/>
      <c r="C1196" s="10"/>
      <c r="D1196" s="10"/>
      <c r="E1196" s="10"/>
    </row>
    <row r="1197" spans="1:5" ht="15">
      <c r="A1197" s="10"/>
      <c r="B1197" s="10"/>
      <c r="C1197" s="10"/>
      <c r="D1197" s="10"/>
      <c r="E1197" s="10"/>
    </row>
    <row r="1198" spans="1:5" ht="15">
      <c r="A1198" s="10"/>
      <c r="B1198" s="10"/>
      <c r="C1198" s="10"/>
      <c r="D1198" s="10"/>
      <c r="E1198" s="10"/>
    </row>
    <row r="1199" spans="1:5" ht="15">
      <c r="A1199" s="10"/>
      <c r="B1199" s="10"/>
      <c r="C1199" s="10"/>
      <c r="D1199" s="10"/>
      <c r="E1199" s="10"/>
    </row>
    <row r="1200" spans="1:5" ht="15">
      <c r="A1200" s="10"/>
      <c r="B1200" s="10"/>
      <c r="C1200" s="10"/>
      <c r="D1200" s="10"/>
      <c r="E1200" s="10"/>
    </row>
    <row r="1201" spans="1:5" ht="15">
      <c r="A1201" s="10"/>
      <c r="B1201" s="10"/>
      <c r="C1201" s="10"/>
      <c r="D1201" s="10"/>
      <c r="E1201" s="10"/>
    </row>
    <row r="1202" spans="1:5" ht="15">
      <c r="A1202" s="10"/>
      <c r="B1202" s="10"/>
      <c r="C1202" s="10"/>
      <c r="D1202" s="10"/>
      <c r="E1202" s="10"/>
    </row>
    <row r="1203" spans="1:5" ht="15">
      <c r="A1203" s="10"/>
      <c r="B1203" s="10"/>
      <c r="C1203" s="10"/>
      <c r="D1203" s="10"/>
      <c r="E1203" s="10"/>
    </row>
    <row r="1204" spans="1:5" ht="15">
      <c r="A1204" s="10"/>
      <c r="B1204" s="10"/>
      <c r="C1204" s="10"/>
      <c r="D1204" s="10"/>
      <c r="E1204" s="10"/>
    </row>
    <row r="1205" spans="1:5" ht="15">
      <c r="A1205" s="10"/>
      <c r="B1205" s="10"/>
      <c r="C1205" s="10"/>
      <c r="D1205" s="10"/>
      <c r="E1205" s="10"/>
    </row>
    <row r="1206" spans="1:5" ht="15">
      <c r="A1206" s="10"/>
      <c r="B1206" s="10"/>
      <c r="C1206" s="10"/>
      <c r="D1206" s="10"/>
      <c r="E1206" s="10"/>
    </row>
    <row r="1207" spans="1:5" ht="15">
      <c r="A1207" s="10"/>
      <c r="B1207" s="10"/>
      <c r="C1207" s="10"/>
      <c r="D1207" s="10"/>
      <c r="E1207" s="10"/>
    </row>
    <row r="1208" spans="1:5" ht="15">
      <c r="A1208" s="10"/>
      <c r="B1208" s="10"/>
      <c r="C1208" s="10"/>
      <c r="D1208" s="10"/>
      <c r="E1208" s="10"/>
    </row>
    <row r="1209" spans="1:5" ht="15">
      <c r="A1209" s="10"/>
      <c r="B1209" s="10"/>
      <c r="C1209" s="10"/>
      <c r="D1209" s="10"/>
      <c r="E1209" s="10"/>
    </row>
    <row r="1210" spans="1:5" ht="15">
      <c r="A1210" s="10"/>
      <c r="B1210" s="10"/>
      <c r="C1210" s="10"/>
      <c r="D1210" s="10"/>
      <c r="E1210" s="10"/>
    </row>
    <row r="1211" spans="1:5" ht="15">
      <c r="A1211" s="10"/>
      <c r="B1211" s="10"/>
      <c r="C1211" s="10"/>
      <c r="D1211" s="10"/>
      <c r="E1211" s="10"/>
    </row>
    <row r="1212" spans="1:5" ht="15">
      <c r="A1212" s="10"/>
      <c r="B1212" s="10"/>
      <c r="C1212" s="10"/>
      <c r="D1212" s="10"/>
      <c r="E1212" s="10"/>
    </row>
    <row r="1213" spans="1:5" ht="15">
      <c r="A1213" s="10"/>
      <c r="B1213" s="10"/>
      <c r="C1213" s="10"/>
      <c r="D1213" s="10"/>
      <c r="E1213" s="10"/>
    </row>
    <row r="1214" spans="1:5" ht="15">
      <c r="A1214" s="10"/>
      <c r="B1214" s="10"/>
      <c r="C1214" s="10"/>
      <c r="D1214" s="10"/>
      <c r="E1214" s="10"/>
    </row>
    <row r="1215" ht="15">
      <c r="A1215" s="10"/>
    </row>
  </sheetData>
  <sheetProtection formatCells="0" selectLockedCells="1"/>
  <autoFilter ref="A9:E1041"/>
  <mergeCells count="5">
    <mergeCell ref="A6:H6"/>
    <mergeCell ref="F2:H2"/>
    <mergeCell ref="F4:H4"/>
    <mergeCell ref="F3:H3"/>
    <mergeCell ref="A5:H5"/>
  </mergeCells>
  <printOptions horizontalCentered="1"/>
  <pageMargins left="0.96" right="0.28" top="0.5118110236220472" bottom="0.5118110236220472" header="0" footer="0"/>
  <pageSetup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1"/>
  <sheetViews>
    <sheetView showGridLines="0" tabSelected="1" view="pageBreakPreview" zoomScale="85" zoomScaleSheetLayoutView="85" workbookViewId="0" topLeftCell="A1">
      <pane ySplit="9" topLeftCell="A220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102.625" style="55" customWidth="1"/>
    <col min="2" max="2" width="14.00390625" style="54" customWidth="1"/>
    <col min="3" max="3" width="9.25390625" style="54" customWidth="1"/>
    <col min="4" max="4" width="13.125" style="48" customWidth="1"/>
    <col min="5" max="5" width="11.125" style="48" customWidth="1"/>
    <col min="6" max="6" width="10.75390625" style="48" customWidth="1"/>
    <col min="7" max="7" width="9.125" style="48" customWidth="1"/>
    <col min="8" max="10" width="14.125" style="48" customWidth="1"/>
    <col min="11" max="16384" width="9.125" style="48" customWidth="1"/>
  </cols>
  <sheetData>
    <row r="1" spans="1:10" ht="15">
      <c r="A1" s="90"/>
      <c r="B1" s="58"/>
      <c r="F1" s="59" t="s">
        <v>737</v>
      </c>
      <c r="G1" s="48" t="s">
        <v>257</v>
      </c>
      <c r="H1" s="68">
        <f>'Ведомственная структура'!L5</f>
        <v>845915.4</v>
      </c>
      <c r="I1" s="68">
        <f>'Ведомственная структура'!M5</f>
        <v>794855.8</v>
      </c>
      <c r="J1" s="68">
        <f>'Ведомственная структура'!N5</f>
        <v>822043.1</v>
      </c>
    </row>
    <row r="2" spans="1:10" ht="15">
      <c r="A2" s="90"/>
      <c r="B2" s="58"/>
      <c r="F2" s="59" t="s">
        <v>563</v>
      </c>
      <c r="G2" s="48" t="s">
        <v>258</v>
      </c>
      <c r="H2" s="68">
        <f>D10</f>
        <v>206729</v>
      </c>
      <c r="I2" s="68">
        <f>E10</f>
        <v>119639.79999999999</v>
      </c>
      <c r="J2" s="68">
        <f>F10</f>
        <v>119780.49999999999</v>
      </c>
    </row>
    <row r="3" spans="1:10" ht="15">
      <c r="A3" s="63"/>
      <c r="B3" s="63"/>
      <c r="C3" s="63"/>
      <c r="F3" s="59" t="s">
        <v>574</v>
      </c>
      <c r="G3" s="48" t="s">
        <v>379</v>
      </c>
      <c r="H3" s="61">
        <f>D231</f>
        <v>803021</v>
      </c>
      <c r="I3" s="61">
        <f>E231</f>
        <v>675216.0000000001</v>
      </c>
      <c r="J3" s="61">
        <f>F231</f>
        <v>702262.6</v>
      </c>
    </row>
    <row r="4" spans="1:10" ht="15">
      <c r="A4" s="90"/>
      <c r="C4" s="105"/>
      <c r="D4" s="127" t="s">
        <v>735</v>
      </c>
      <c r="E4" s="127"/>
      <c r="F4" s="126" t="s">
        <v>345</v>
      </c>
      <c r="G4" s="126"/>
      <c r="H4" s="126"/>
      <c r="I4" s="62">
        <f>I3/I1*100</f>
        <v>84.94823841003615</v>
      </c>
      <c r="J4" s="62">
        <f>J3/J1*100</f>
        <v>85.42892702341275</v>
      </c>
    </row>
    <row r="5" ht="15">
      <c r="B5" s="57"/>
    </row>
    <row r="6" spans="1:6" ht="36.75" customHeight="1">
      <c r="A6" s="115" t="s">
        <v>261</v>
      </c>
      <c r="B6" s="115"/>
      <c r="C6" s="115"/>
      <c r="D6" s="115"/>
      <c r="E6" s="115"/>
      <c r="F6" s="115"/>
    </row>
    <row r="7" spans="1:6" ht="15">
      <c r="A7" s="111" t="s">
        <v>734</v>
      </c>
      <c r="B7" s="66"/>
      <c r="C7" s="67"/>
      <c r="F7" s="57" t="s">
        <v>373</v>
      </c>
    </row>
    <row r="8" spans="1:10" s="70" customFormat="1" ht="39" customHeight="1">
      <c r="A8" s="91" t="s">
        <v>674</v>
      </c>
      <c r="B8" s="44" t="s">
        <v>675</v>
      </c>
      <c r="C8" s="44" t="s">
        <v>515</v>
      </c>
      <c r="D8" s="69" t="s">
        <v>370</v>
      </c>
      <c r="E8" s="69" t="s">
        <v>371</v>
      </c>
      <c r="F8" s="69" t="s">
        <v>372</v>
      </c>
      <c r="G8" s="48"/>
      <c r="H8" s="48"/>
      <c r="I8" s="48"/>
      <c r="J8" s="48"/>
    </row>
    <row r="9" spans="1:6" s="70" customFormat="1" ht="15">
      <c r="A9" s="91">
        <v>1</v>
      </c>
      <c r="B9" s="44" t="s">
        <v>551</v>
      </c>
      <c r="C9" s="44" t="s">
        <v>552</v>
      </c>
      <c r="D9" s="92">
        <v>4</v>
      </c>
      <c r="E9" s="92">
        <v>5</v>
      </c>
      <c r="F9" s="92">
        <v>6</v>
      </c>
    </row>
    <row r="10" spans="1:10" ht="15">
      <c r="A10" s="93" t="s">
        <v>672</v>
      </c>
      <c r="B10" s="45"/>
      <c r="C10" s="45"/>
      <c r="D10" s="74">
        <f>SUM(D11+D96+D126+D139+D143+D160+D180+D184)</f>
        <v>206729</v>
      </c>
      <c r="E10" s="74">
        <f>SUM(E11+E96+E126+E139+E143+E160+E180+E184)</f>
        <v>119639.79999999999</v>
      </c>
      <c r="F10" s="74">
        <f>SUM(F11+F96+F126+F139+F143+F160+F180+F184)</f>
        <v>119780.49999999999</v>
      </c>
      <c r="G10" s="70"/>
      <c r="H10" s="70"/>
      <c r="I10" s="70"/>
      <c r="J10" s="70"/>
    </row>
    <row r="11" spans="1:6" ht="15">
      <c r="A11" s="94" t="s">
        <v>581</v>
      </c>
      <c r="B11" s="45" t="s">
        <v>704</v>
      </c>
      <c r="C11" s="45"/>
      <c r="D11" s="77">
        <f>SUM(D16+D90+D70+D79+D12)</f>
        <v>37422.2</v>
      </c>
      <c r="E11" s="77">
        <f>SUM(E16+E90+E70+E79+E12)</f>
        <v>23324.399999999998</v>
      </c>
      <c r="F11" s="77">
        <f>SUM(F16+F90+F70+F79+F12)</f>
        <v>24001.599999999995</v>
      </c>
    </row>
    <row r="12" spans="1:6" ht="30">
      <c r="A12" s="46" t="s">
        <v>304</v>
      </c>
      <c r="B12" s="43" t="s">
        <v>305</v>
      </c>
      <c r="C12" s="43"/>
      <c r="D12" s="77">
        <f aca="true" t="shared" si="0" ref="D12:F14">D13</f>
        <v>74.9</v>
      </c>
      <c r="E12" s="77">
        <f t="shared" si="0"/>
        <v>0</v>
      </c>
      <c r="F12" s="77">
        <f t="shared" si="0"/>
        <v>0</v>
      </c>
    </row>
    <row r="13" spans="1:6" ht="30">
      <c r="A13" s="46" t="s">
        <v>308</v>
      </c>
      <c r="B13" s="43" t="s">
        <v>306</v>
      </c>
      <c r="C13" s="43"/>
      <c r="D13" s="77">
        <f t="shared" si="0"/>
        <v>74.9</v>
      </c>
      <c r="E13" s="77">
        <f t="shared" si="0"/>
        <v>0</v>
      </c>
      <c r="F13" s="77">
        <f t="shared" si="0"/>
        <v>0</v>
      </c>
    </row>
    <row r="14" spans="1:6" ht="15">
      <c r="A14" s="46" t="s">
        <v>619</v>
      </c>
      <c r="B14" s="43" t="s">
        <v>306</v>
      </c>
      <c r="C14" s="43" t="s">
        <v>620</v>
      </c>
      <c r="D14" s="77">
        <f t="shared" si="0"/>
        <v>74.9</v>
      </c>
      <c r="E14" s="77">
        <f t="shared" si="0"/>
        <v>0</v>
      </c>
      <c r="F14" s="77">
        <f t="shared" si="0"/>
        <v>0</v>
      </c>
    </row>
    <row r="15" spans="1:6" ht="15">
      <c r="A15" s="46" t="s">
        <v>622</v>
      </c>
      <c r="B15" s="43" t="s">
        <v>306</v>
      </c>
      <c r="C15" s="43" t="s">
        <v>621</v>
      </c>
      <c r="D15" s="77">
        <f>'Ведомственная структура'!G142</f>
        <v>74.9</v>
      </c>
      <c r="E15" s="77">
        <f>'Ведомственная структура'!H142</f>
        <v>0</v>
      </c>
      <c r="F15" s="77">
        <f>'Ведомственная структура'!I142</f>
        <v>0</v>
      </c>
    </row>
    <row r="16" spans="1:6" ht="30">
      <c r="A16" s="76" t="s">
        <v>575</v>
      </c>
      <c r="B16" s="44" t="s">
        <v>689</v>
      </c>
      <c r="C16" s="44"/>
      <c r="D16" s="77">
        <f>SUM(D17+D20+D23+D26+D31+D36+D41+D46+D49+D52+D57+D62+D65)</f>
        <v>17682</v>
      </c>
      <c r="E16" s="77">
        <f>SUM(E17+E20+E23+E26+E31+E36+E41+E46+E49+E52+E57+E62+E65)</f>
        <v>20656.8</v>
      </c>
      <c r="F16" s="77">
        <f>SUM(F17+F20+F23+F26+F31+F36+F41+F46+F49+F52+F57+F62+F65)</f>
        <v>21333.999999999996</v>
      </c>
    </row>
    <row r="17" spans="1:6" ht="15">
      <c r="A17" s="95" t="s">
        <v>594</v>
      </c>
      <c r="B17" s="44" t="s">
        <v>2</v>
      </c>
      <c r="C17" s="45"/>
      <c r="D17" s="77">
        <f aca="true" t="shared" si="1" ref="D17:F18">SUM(D18)</f>
        <v>2855</v>
      </c>
      <c r="E17" s="77">
        <f t="shared" si="1"/>
        <v>2970</v>
      </c>
      <c r="F17" s="77">
        <f t="shared" si="1"/>
        <v>3089.2</v>
      </c>
    </row>
    <row r="18" spans="1:6" ht="15">
      <c r="A18" s="95" t="s">
        <v>639</v>
      </c>
      <c r="B18" s="44" t="s">
        <v>2</v>
      </c>
      <c r="C18" s="45">
        <v>500</v>
      </c>
      <c r="D18" s="77">
        <f t="shared" si="1"/>
        <v>2855</v>
      </c>
      <c r="E18" s="77">
        <f t="shared" si="1"/>
        <v>2970</v>
      </c>
      <c r="F18" s="77">
        <f t="shared" si="1"/>
        <v>3089.2</v>
      </c>
    </row>
    <row r="19" spans="1:6" ht="15">
      <c r="A19" s="95" t="s">
        <v>640</v>
      </c>
      <c r="B19" s="44" t="s">
        <v>2</v>
      </c>
      <c r="C19" s="45">
        <v>510</v>
      </c>
      <c r="D19" s="77">
        <f>'Ведомственная структура'!G677</f>
        <v>2855</v>
      </c>
      <c r="E19" s="77">
        <f>'Ведомственная структура'!H677</f>
        <v>2970</v>
      </c>
      <c r="F19" s="77">
        <f>'Ведомственная структура'!I677</f>
        <v>3089.2</v>
      </c>
    </row>
    <row r="20" spans="1:6" ht="15">
      <c r="A20" s="76" t="s">
        <v>387</v>
      </c>
      <c r="B20" s="44" t="s">
        <v>12</v>
      </c>
      <c r="C20" s="44"/>
      <c r="D20" s="77">
        <f aca="true" t="shared" si="2" ref="D20:F21">SUM(D21)</f>
        <v>204.9</v>
      </c>
      <c r="E20" s="77">
        <f t="shared" si="2"/>
        <v>211.4</v>
      </c>
      <c r="F20" s="77">
        <f t="shared" si="2"/>
        <v>218.3</v>
      </c>
    </row>
    <row r="21" spans="1:6" ht="45">
      <c r="A21" s="76" t="s">
        <v>643</v>
      </c>
      <c r="B21" s="44" t="s">
        <v>12</v>
      </c>
      <c r="C21" s="44" t="s">
        <v>604</v>
      </c>
      <c r="D21" s="77">
        <f t="shared" si="2"/>
        <v>204.9</v>
      </c>
      <c r="E21" s="77">
        <f t="shared" si="2"/>
        <v>211.4</v>
      </c>
      <c r="F21" s="77">
        <f t="shared" si="2"/>
        <v>218.3</v>
      </c>
    </row>
    <row r="22" spans="1:6" ht="15">
      <c r="A22" s="76" t="s">
        <v>644</v>
      </c>
      <c r="B22" s="44" t="s">
        <v>12</v>
      </c>
      <c r="C22" s="44" t="s">
        <v>617</v>
      </c>
      <c r="D22" s="77">
        <f>'Ведомственная структура'!G35</f>
        <v>204.9</v>
      </c>
      <c r="E22" s="77">
        <f>'Ведомственная структура'!H35</f>
        <v>211.4</v>
      </c>
      <c r="F22" s="77">
        <f>'Ведомственная структура'!I35</f>
        <v>218.3</v>
      </c>
    </row>
    <row r="23" spans="1:6" ht="30">
      <c r="A23" s="76" t="s">
        <v>593</v>
      </c>
      <c r="B23" s="44" t="s">
        <v>14</v>
      </c>
      <c r="C23" s="44"/>
      <c r="D23" s="77">
        <f aca="true" t="shared" si="3" ref="D23:F24">SUM(D24)</f>
        <v>217</v>
      </c>
      <c r="E23" s="77">
        <f t="shared" si="3"/>
        <v>223.5</v>
      </c>
      <c r="F23" s="77">
        <f t="shared" si="3"/>
        <v>230.4</v>
      </c>
    </row>
    <row r="24" spans="1:6" ht="45">
      <c r="A24" s="76" t="s">
        <v>643</v>
      </c>
      <c r="B24" s="44" t="s">
        <v>14</v>
      </c>
      <c r="C24" s="44" t="s">
        <v>604</v>
      </c>
      <c r="D24" s="77">
        <f t="shared" si="3"/>
        <v>217</v>
      </c>
      <c r="E24" s="77">
        <f t="shared" si="3"/>
        <v>223.5</v>
      </c>
      <c r="F24" s="77">
        <f t="shared" si="3"/>
        <v>230.4</v>
      </c>
    </row>
    <row r="25" spans="1:6" ht="15">
      <c r="A25" s="76" t="s">
        <v>644</v>
      </c>
      <c r="B25" s="44" t="s">
        <v>14</v>
      </c>
      <c r="C25" s="44" t="s">
        <v>617</v>
      </c>
      <c r="D25" s="77">
        <f>'Ведомственная структура'!G38</f>
        <v>217</v>
      </c>
      <c r="E25" s="77">
        <f>'Ведомственная структура'!H38</f>
        <v>223.5</v>
      </c>
      <c r="F25" s="77">
        <f>'Ведомственная структура'!I38</f>
        <v>230.4</v>
      </c>
    </row>
    <row r="26" spans="1:6" ht="45">
      <c r="A26" s="76" t="s">
        <v>592</v>
      </c>
      <c r="B26" s="44" t="s">
        <v>718</v>
      </c>
      <c r="C26" s="44"/>
      <c r="D26" s="77">
        <f>SUM(D27+D29)</f>
        <v>205.1</v>
      </c>
      <c r="E26" s="77">
        <f>SUM(E27+E29)</f>
        <v>211.6</v>
      </c>
      <c r="F26" s="77">
        <f>SUM(F27+F29)</f>
        <v>218.5</v>
      </c>
    </row>
    <row r="27" spans="1:6" ht="45">
      <c r="A27" s="76" t="s">
        <v>643</v>
      </c>
      <c r="B27" s="44" t="s">
        <v>718</v>
      </c>
      <c r="C27" s="44" t="s">
        <v>604</v>
      </c>
      <c r="D27" s="77">
        <f>SUM(D28)</f>
        <v>197.1</v>
      </c>
      <c r="E27" s="77">
        <f>SUM(E28)</f>
        <v>203.9</v>
      </c>
      <c r="F27" s="77">
        <f>SUM(F28)</f>
        <v>203.9</v>
      </c>
    </row>
    <row r="28" spans="1:6" ht="15">
      <c r="A28" s="76" t="s">
        <v>644</v>
      </c>
      <c r="B28" s="44" t="s">
        <v>718</v>
      </c>
      <c r="C28" s="44" t="s">
        <v>617</v>
      </c>
      <c r="D28" s="77">
        <f>'Ведомственная структура'!G41</f>
        <v>197.1</v>
      </c>
      <c r="E28" s="77">
        <f>'Ведомственная структура'!H41</f>
        <v>203.9</v>
      </c>
      <c r="F28" s="77">
        <f>'Ведомственная структура'!I41</f>
        <v>203.9</v>
      </c>
    </row>
    <row r="29" spans="1:6" ht="15">
      <c r="A29" s="76" t="s">
        <v>619</v>
      </c>
      <c r="B29" s="44" t="s">
        <v>718</v>
      </c>
      <c r="C29" s="44" t="s">
        <v>620</v>
      </c>
      <c r="D29" s="77">
        <f>SUM(D30)</f>
        <v>8</v>
      </c>
      <c r="E29" s="77">
        <f>SUM(E30)</f>
        <v>7.7</v>
      </c>
      <c r="F29" s="77">
        <f>SUM(F30)</f>
        <v>14.6</v>
      </c>
    </row>
    <row r="30" spans="1:6" ht="15">
      <c r="A30" s="76" t="s">
        <v>622</v>
      </c>
      <c r="B30" s="44" t="s">
        <v>718</v>
      </c>
      <c r="C30" s="44" t="s">
        <v>621</v>
      </c>
      <c r="D30" s="77">
        <f>'Ведомственная структура'!G43</f>
        <v>8</v>
      </c>
      <c r="E30" s="77">
        <f>'Ведомственная структура'!H43</f>
        <v>7.7</v>
      </c>
      <c r="F30" s="77">
        <f>'Ведомственная структура'!I43</f>
        <v>14.6</v>
      </c>
    </row>
    <row r="31" spans="1:6" ht="30">
      <c r="A31" s="76" t="s">
        <v>678</v>
      </c>
      <c r="B31" s="44" t="s">
        <v>719</v>
      </c>
      <c r="C31" s="44"/>
      <c r="D31" s="77">
        <f>SUM(D32+D34)</f>
        <v>583.4</v>
      </c>
      <c r="E31" s="77">
        <f>SUM(E32+E34)</f>
        <v>602.9</v>
      </c>
      <c r="F31" s="77">
        <f>SUM(F32+F34)</f>
        <v>623.6</v>
      </c>
    </row>
    <row r="32" spans="1:6" ht="45">
      <c r="A32" s="76" t="s">
        <v>656</v>
      </c>
      <c r="B32" s="44" t="s">
        <v>719</v>
      </c>
      <c r="C32" s="44" t="s">
        <v>604</v>
      </c>
      <c r="D32" s="77">
        <f>SUM(D33)</f>
        <v>576.6</v>
      </c>
      <c r="E32" s="77">
        <f>SUM(E33)</f>
        <v>594.5</v>
      </c>
      <c r="F32" s="77">
        <f>SUM(F33)</f>
        <v>594.4</v>
      </c>
    </row>
    <row r="33" spans="1:6" ht="15">
      <c r="A33" s="76" t="s">
        <v>618</v>
      </c>
      <c r="B33" s="44" t="s">
        <v>719</v>
      </c>
      <c r="C33" s="44" t="s">
        <v>617</v>
      </c>
      <c r="D33" s="77">
        <f>'Ведомственная структура'!G46</f>
        <v>576.6</v>
      </c>
      <c r="E33" s="77">
        <f>'Ведомственная структура'!H46</f>
        <v>594.5</v>
      </c>
      <c r="F33" s="77">
        <f>'Ведомственная структура'!I46</f>
        <v>594.4</v>
      </c>
    </row>
    <row r="34" spans="1:6" ht="15">
      <c r="A34" s="76" t="s">
        <v>619</v>
      </c>
      <c r="B34" s="44" t="s">
        <v>719</v>
      </c>
      <c r="C34" s="44" t="s">
        <v>620</v>
      </c>
      <c r="D34" s="77">
        <f>SUM(D35)</f>
        <v>6.8</v>
      </c>
      <c r="E34" s="77">
        <f>SUM(E35)</f>
        <v>8.4</v>
      </c>
      <c r="F34" s="77">
        <f>SUM(F35)</f>
        <v>29.2</v>
      </c>
    </row>
    <row r="35" spans="1:6" ht="15">
      <c r="A35" s="76" t="s">
        <v>622</v>
      </c>
      <c r="B35" s="44" t="s">
        <v>719</v>
      </c>
      <c r="C35" s="44" t="s">
        <v>621</v>
      </c>
      <c r="D35" s="77">
        <f>'Ведомственная структура'!G48</f>
        <v>6.8</v>
      </c>
      <c r="E35" s="77">
        <f>'Ведомственная структура'!H48</f>
        <v>8.4</v>
      </c>
      <c r="F35" s="77">
        <f>'Ведомственная структура'!I48</f>
        <v>29.2</v>
      </c>
    </row>
    <row r="36" spans="1:6" ht="30">
      <c r="A36" s="76" t="s">
        <v>591</v>
      </c>
      <c r="B36" s="44" t="s">
        <v>13</v>
      </c>
      <c r="C36" s="44"/>
      <c r="D36" s="77">
        <f>SUM(D37+D39)</f>
        <v>1130.3</v>
      </c>
      <c r="E36" s="77">
        <f>SUM(E37+E39)</f>
        <v>1162.8</v>
      </c>
      <c r="F36" s="77">
        <f>SUM(F37+F39)</f>
        <v>1197.3</v>
      </c>
    </row>
    <row r="37" spans="1:6" ht="45">
      <c r="A37" s="76" t="s">
        <v>643</v>
      </c>
      <c r="B37" s="44" t="s">
        <v>13</v>
      </c>
      <c r="C37" s="44" t="s">
        <v>604</v>
      </c>
      <c r="D37" s="77">
        <f>SUM(D38)</f>
        <v>1071</v>
      </c>
      <c r="E37" s="77">
        <f>SUM(E38)</f>
        <v>879.6</v>
      </c>
      <c r="F37" s="77">
        <f>SUM(F38)</f>
        <v>879.6</v>
      </c>
    </row>
    <row r="38" spans="1:6" ht="15">
      <c r="A38" s="76" t="s">
        <v>644</v>
      </c>
      <c r="B38" s="44" t="s">
        <v>13</v>
      </c>
      <c r="C38" s="44" t="s">
        <v>617</v>
      </c>
      <c r="D38" s="77">
        <f>'Ведомственная структура'!G51</f>
        <v>1071</v>
      </c>
      <c r="E38" s="77">
        <f>'Ведомственная структура'!H51</f>
        <v>879.6</v>
      </c>
      <c r="F38" s="77">
        <f>'Ведомственная структура'!I51</f>
        <v>879.6</v>
      </c>
    </row>
    <row r="39" spans="1:6" ht="15">
      <c r="A39" s="76" t="s">
        <v>619</v>
      </c>
      <c r="B39" s="44" t="s">
        <v>13</v>
      </c>
      <c r="C39" s="44" t="s">
        <v>620</v>
      </c>
      <c r="D39" s="77">
        <f>SUM(D40)</f>
        <v>59.3</v>
      </c>
      <c r="E39" s="77">
        <f>SUM(E40)</f>
        <v>283.2</v>
      </c>
      <c r="F39" s="77">
        <f>SUM(F40)</f>
        <v>317.7</v>
      </c>
    </row>
    <row r="40" spans="1:6" ht="15">
      <c r="A40" s="76" t="s">
        <v>622</v>
      </c>
      <c r="B40" s="44" t="s">
        <v>13</v>
      </c>
      <c r="C40" s="44" t="s">
        <v>621</v>
      </c>
      <c r="D40" s="77">
        <f>'Ведомственная структура'!G53</f>
        <v>59.3</v>
      </c>
      <c r="E40" s="77">
        <f>'Ведомственная структура'!H53</f>
        <v>283.2</v>
      </c>
      <c r="F40" s="77">
        <f>'Ведомственная структура'!I53</f>
        <v>317.7</v>
      </c>
    </row>
    <row r="41" spans="1:6" ht="30">
      <c r="A41" s="95" t="s">
        <v>651</v>
      </c>
      <c r="B41" s="44" t="s">
        <v>44</v>
      </c>
      <c r="C41" s="45"/>
      <c r="D41" s="77">
        <f>SUM(D42+D44)</f>
        <v>10140</v>
      </c>
      <c r="E41" s="77">
        <f>SUM(E42+E44)</f>
        <v>12805</v>
      </c>
      <c r="F41" s="77">
        <f>SUM(F42+F44)</f>
        <v>13253.2</v>
      </c>
    </row>
    <row r="42" spans="1:6" ht="15">
      <c r="A42" s="76" t="s">
        <v>619</v>
      </c>
      <c r="B42" s="44" t="s">
        <v>44</v>
      </c>
      <c r="C42" s="44" t="s">
        <v>620</v>
      </c>
      <c r="D42" s="77">
        <f>SUM(D43)</f>
        <v>247.2</v>
      </c>
      <c r="E42" s="77">
        <f>SUM(E43)</f>
        <v>256.1</v>
      </c>
      <c r="F42" s="77">
        <f>SUM(F43)</f>
        <v>256.1</v>
      </c>
    </row>
    <row r="43" spans="1:6" ht="15">
      <c r="A43" s="76" t="s">
        <v>622</v>
      </c>
      <c r="B43" s="44" t="s">
        <v>44</v>
      </c>
      <c r="C43" s="44" t="s">
        <v>621</v>
      </c>
      <c r="D43" s="77">
        <f>'Ведомственная структура'!G476</f>
        <v>247.2</v>
      </c>
      <c r="E43" s="77">
        <f>'Ведомственная структура'!H476</f>
        <v>256.1</v>
      </c>
      <c r="F43" s="77">
        <f>'Ведомственная структура'!I476</f>
        <v>256.1</v>
      </c>
    </row>
    <row r="44" spans="1:6" ht="15">
      <c r="A44" s="95" t="s">
        <v>631</v>
      </c>
      <c r="B44" s="44" t="s">
        <v>44</v>
      </c>
      <c r="C44" s="45">
        <v>300</v>
      </c>
      <c r="D44" s="77">
        <f>SUM(D45)</f>
        <v>9892.8</v>
      </c>
      <c r="E44" s="77">
        <f>SUM(E45)</f>
        <v>12548.9</v>
      </c>
      <c r="F44" s="77">
        <f>SUM(F45)</f>
        <v>12997.1</v>
      </c>
    </row>
    <row r="45" spans="1:6" ht="15">
      <c r="A45" s="95" t="s">
        <v>630</v>
      </c>
      <c r="B45" s="44" t="s">
        <v>44</v>
      </c>
      <c r="C45" s="45">
        <v>310</v>
      </c>
      <c r="D45" s="77">
        <f>'Ведомственная структура'!G478</f>
        <v>9892.8</v>
      </c>
      <c r="E45" s="77">
        <f>'Ведомственная структура'!H478</f>
        <v>12548.9</v>
      </c>
      <c r="F45" s="77">
        <f>'Ведомственная структура'!I478</f>
        <v>12997.1</v>
      </c>
    </row>
    <row r="46" spans="1:6" ht="30">
      <c r="A46" s="95" t="s">
        <v>439</v>
      </c>
      <c r="B46" s="44" t="s">
        <v>98</v>
      </c>
      <c r="C46" s="45"/>
      <c r="D46" s="77">
        <f>'Ведомственная структура'!G54</f>
        <v>0.7</v>
      </c>
      <c r="E46" s="77">
        <f>'Ведомственная структура'!H54</f>
        <v>0.7</v>
      </c>
      <c r="F46" s="77">
        <f>'Ведомственная структура'!I54</f>
        <v>0.7</v>
      </c>
    </row>
    <row r="47" spans="1:6" ht="45">
      <c r="A47" s="76" t="s">
        <v>643</v>
      </c>
      <c r="B47" s="44" t="s">
        <v>98</v>
      </c>
      <c r="C47" s="45" t="s">
        <v>604</v>
      </c>
      <c r="D47" s="77">
        <f>'Ведомственная структура'!G55</f>
        <v>0.7</v>
      </c>
      <c r="E47" s="77">
        <f>'Ведомственная структура'!H55</f>
        <v>0.7</v>
      </c>
      <c r="F47" s="77">
        <f>'Ведомственная структура'!I55</f>
        <v>0.7</v>
      </c>
    </row>
    <row r="48" spans="1:6" ht="15">
      <c r="A48" s="76" t="s">
        <v>644</v>
      </c>
      <c r="B48" s="44" t="s">
        <v>98</v>
      </c>
      <c r="C48" s="45" t="s">
        <v>617</v>
      </c>
      <c r="D48" s="77">
        <f>'Ведомственная структура'!G56</f>
        <v>0.7</v>
      </c>
      <c r="E48" s="77">
        <f>'Ведомственная структура'!H56</f>
        <v>0.7</v>
      </c>
      <c r="F48" s="77">
        <f>'Ведомственная структура'!I56</f>
        <v>0.7</v>
      </c>
    </row>
    <row r="49" spans="1:6" ht="15">
      <c r="A49" s="76" t="s">
        <v>100</v>
      </c>
      <c r="B49" s="44" t="s">
        <v>101</v>
      </c>
      <c r="C49" s="45"/>
      <c r="D49" s="77">
        <f>'Ведомственная структура'!G315</f>
        <v>44.6</v>
      </c>
      <c r="E49" s="77">
        <f>'Ведомственная структура'!H315</f>
        <v>44.6</v>
      </c>
      <c r="F49" s="77">
        <f>'Ведомственная структура'!I315</f>
        <v>44.6</v>
      </c>
    </row>
    <row r="50" spans="1:6" ht="15">
      <c r="A50" s="76" t="s">
        <v>619</v>
      </c>
      <c r="B50" s="44" t="s">
        <v>101</v>
      </c>
      <c r="C50" s="45" t="s">
        <v>620</v>
      </c>
      <c r="D50" s="77">
        <f>'Ведомственная структура'!G316</f>
        <v>44.6</v>
      </c>
      <c r="E50" s="77">
        <f>'Ведомственная структура'!H316</f>
        <v>44.6</v>
      </c>
      <c r="F50" s="77">
        <f>'Ведомственная структура'!I316</f>
        <v>44.6</v>
      </c>
    </row>
    <row r="51" spans="1:6" ht="15">
      <c r="A51" s="76" t="s">
        <v>622</v>
      </c>
      <c r="B51" s="44" t="s">
        <v>101</v>
      </c>
      <c r="C51" s="45" t="s">
        <v>621</v>
      </c>
      <c r="D51" s="77">
        <f>'Ведомственная структура'!G317</f>
        <v>44.6</v>
      </c>
      <c r="E51" s="77">
        <f>'Ведомственная структура'!H317</f>
        <v>44.6</v>
      </c>
      <c r="F51" s="77">
        <f>'Ведомственная структура'!I317</f>
        <v>44.6</v>
      </c>
    </row>
    <row r="52" spans="1:6" ht="90">
      <c r="A52" s="76" t="s">
        <v>599</v>
      </c>
      <c r="B52" s="44" t="s">
        <v>33</v>
      </c>
      <c r="C52" s="79"/>
      <c r="D52" s="77">
        <f>SUM(D53+D55)</f>
        <v>487.3</v>
      </c>
      <c r="E52" s="77">
        <f>SUM(E53+E55)</f>
        <v>503.5</v>
      </c>
      <c r="F52" s="77">
        <f>SUM(F53+F55)</f>
        <v>520.7</v>
      </c>
    </row>
    <row r="53" spans="1:6" ht="45">
      <c r="A53" s="76" t="s">
        <v>656</v>
      </c>
      <c r="B53" s="44" t="s">
        <v>33</v>
      </c>
      <c r="C53" s="44" t="s">
        <v>604</v>
      </c>
      <c r="D53" s="77">
        <f>SUM(D54)</f>
        <v>437.3</v>
      </c>
      <c r="E53" s="77">
        <f>SUM(E54)</f>
        <v>453.5</v>
      </c>
      <c r="F53" s="77">
        <f>SUM(F54)</f>
        <v>470.7</v>
      </c>
    </row>
    <row r="54" spans="1:6" ht="15">
      <c r="A54" s="76" t="s">
        <v>642</v>
      </c>
      <c r="B54" s="44" t="s">
        <v>33</v>
      </c>
      <c r="C54" s="44" t="s">
        <v>628</v>
      </c>
      <c r="D54" s="77">
        <f>'Ведомственная структура'!G848</f>
        <v>437.3</v>
      </c>
      <c r="E54" s="77">
        <f>'Ведомственная структура'!H848</f>
        <v>453.5</v>
      </c>
      <c r="F54" s="77">
        <f>'Ведомственная структура'!I848</f>
        <v>470.7</v>
      </c>
    </row>
    <row r="55" spans="1:6" ht="15">
      <c r="A55" s="76" t="s">
        <v>619</v>
      </c>
      <c r="B55" s="44" t="s">
        <v>33</v>
      </c>
      <c r="C55" s="44" t="s">
        <v>620</v>
      </c>
      <c r="D55" s="77">
        <f>SUM(D56)</f>
        <v>50</v>
      </c>
      <c r="E55" s="77">
        <f>SUM(E56)</f>
        <v>50</v>
      </c>
      <c r="F55" s="77">
        <f>SUM(F56)</f>
        <v>50</v>
      </c>
    </row>
    <row r="56" spans="1:6" ht="15">
      <c r="A56" s="76" t="s">
        <v>622</v>
      </c>
      <c r="B56" s="44" t="s">
        <v>33</v>
      </c>
      <c r="C56" s="44" t="s">
        <v>621</v>
      </c>
      <c r="D56" s="77">
        <f>'Ведомственная структура'!G850</f>
        <v>50</v>
      </c>
      <c r="E56" s="77">
        <f>'Ведомственная структура'!H850</f>
        <v>50</v>
      </c>
      <c r="F56" s="77">
        <f>'Ведомственная структура'!I850</f>
        <v>50</v>
      </c>
    </row>
    <row r="57" spans="1:6" ht="60">
      <c r="A57" s="76" t="s">
        <v>659</v>
      </c>
      <c r="B57" s="44" t="s">
        <v>114</v>
      </c>
      <c r="C57" s="44"/>
      <c r="D57" s="77">
        <f>SUM(D58+D60)</f>
        <v>1364.3000000000002</v>
      </c>
      <c r="E57" s="77">
        <f>SUM(E58+E60)</f>
        <v>1409.8</v>
      </c>
      <c r="F57" s="77">
        <f>SUM(F58+F60)</f>
        <v>1458.1</v>
      </c>
    </row>
    <row r="58" spans="1:6" ht="45">
      <c r="A58" s="76" t="s">
        <v>643</v>
      </c>
      <c r="B58" s="44" t="s">
        <v>114</v>
      </c>
      <c r="C58" s="44" t="s">
        <v>604</v>
      </c>
      <c r="D58" s="77">
        <f>SUM(D59)</f>
        <v>1308.4</v>
      </c>
      <c r="E58" s="77">
        <f>SUM(E59)</f>
        <v>1199.3</v>
      </c>
      <c r="F58" s="77">
        <f>SUM(F59)</f>
        <v>1218.3</v>
      </c>
    </row>
    <row r="59" spans="1:6" ht="15">
      <c r="A59" s="76" t="s">
        <v>644</v>
      </c>
      <c r="B59" s="44" t="s">
        <v>114</v>
      </c>
      <c r="C59" s="44" t="s">
        <v>617</v>
      </c>
      <c r="D59" s="77">
        <f>'Ведомственная структура'!G59</f>
        <v>1308.4</v>
      </c>
      <c r="E59" s="77">
        <f>'Ведомственная структура'!H59</f>
        <v>1199.3</v>
      </c>
      <c r="F59" s="77">
        <f>'Ведомственная структура'!I59</f>
        <v>1218.3</v>
      </c>
    </row>
    <row r="60" spans="1:6" ht="15">
      <c r="A60" s="76" t="s">
        <v>619</v>
      </c>
      <c r="B60" s="44" t="s">
        <v>114</v>
      </c>
      <c r="C60" s="44" t="s">
        <v>620</v>
      </c>
      <c r="D60" s="77">
        <f>SUM(D61)</f>
        <v>55.9</v>
      </c>
      <c r="E60" s="77">
        <f>SUM(E61)</f>
        <v>210.5</v>
      </c>
      <c r="F60" s="77">
        <f>SUM(F61)</f>
        <v>239.8</v>
      </c>
    </row>
    <row r="61" spans="1:6" ht="15">
      <c r="A61" s="76" t="s">
        <v>622</v>
      </c>
      <c r="B61" s="44" t="s">
        <v>114</v>
      </c>
      <c r="C61" s="44" t="s">
        <v>621</v>
      </c>
      <c r="D61" s="77">
        <f>'Ведомственная структура'!G61</f>
        <v>55.9</v>
      </c>
      <c r="E61" s="77">
        <f>'Ведомственная структура'!H61</f>
        <v>210.5</v>
      </c>
      <c r="F61" s="77">
        <f>'Ведомственная структура'!I61</f>
        <v>239.8</v>
      </c>
    </row>
    <row r="62" spans="1:6" ht="45">
      <c r="A62" s="76" t="s">
        <v>396</v>
      </c>
      <c r="B62" s="44" t="s">
        <v>115</v>
      </c>
      <c r="C62" s="44"/>
      <c r="D62" s="77">
        <f aca="true" t="shared" si="4" ref="D62:F63">SUM(D63)</f>
        <v>51.099999999999994</v>
      </c>
      <c r="E62" s="77">
        <f t="shared" si="4"/>
        <v>103.1</v>
      </c>
      <c r="F62" s="77">
        <f t="shared" si="4"/>
        <v>103.1</v>
      </c>
    </row>
    <row r="63" spans="1:6" ht="15">
      <c r="A63" s="76" t="s">
        <v>587</v>
      </c>
      <c r="B63" s="44" t="s">
        <v>115</v>
      </c>
      <c r="C63" s="44" t="s">
        <v>601</v>
      </c>
      <c r="D63" s="77">
        <f t="shared" si="4"/>
        <v>51.099999999999994</v>
      </c>
      <c r="E63" s="77">
        <f t="shared" si="4"/>
        <v>103.1</v>
      </c>
      <c r="F63" s="77">
        <f t="shared" si="4"/>
        <v>103.1</v>
      </c>
    </row>
    <row r="64" spans="1:6" ht="15">
      <c r="A64" s="76" t="s">
        <v>489</v>
      </c>
      <c r="B64" s="44" t="s">
        <v>115</v>
      </c>
      <c r="C64" s="44" t="s">
        <v>583</v>
      </c>
      <c r="D64" s="77">
        <f>'Ведомственная структура'!G64</f>
        <v>51.099999999999994</v>
      </c>
      <c r="E64" s="77">
        <f>'Ведомственная структура'!H64</f>
        <v>103.1</v>
      </c>
      <c r="F64" s="77">
        <f>'Ведомственная структура'!I64</f>
        <v>103.1</v>
      </c>
    </row>
    <row r="65" spans="1:6" ht="45">
      <c r="A65" s="76" t="s">
        <v>598</v>
      </c>
      <c r="B65" s="44" t="s">
        <v>32</v>
      </c>
      <c r="C65" s="79"/>
      <c r="D65" s="77">
        <f>SUM(D66+D68)</f>
        <v>398.3</v>
      </c>
      <c r="E65" s="77">
        <f>SUM(E66+E68)</f>
        <v>407.9</v>
      </c>
      <c r="F65" s="77">
        <f>SUM(F66+F68)</f>
        <v>376.3</v>
      </c>
    </row>
    <row r="66" spans="1:6" ht="45">
      <c r="A66" s="76" t="s">
        <v>656</v>
      </c>
      <c r="B66" s="44" t="s">
        <v>32</v>
      </c>
      <c r="C66" s="44" t="s">
        <v>604</v>
      </c>
      <c r="D66" s="77">
        <f>SUM(D67)</f>
        <v>352.5</v>
      </c>
      <c r="E66" s="77">
        <f>SUM(E67)</f>
        <v>361.9</v>
      </c>
      <c r="F66" s="77">
        <f>SUM(F67)</f>
        <v>330.3</v>
      </c>
    </row>
    <row r="67" spans="1:6" ht="15">
      <c r="A67" s="76" t="s">
        <v>642</v>
      </c>
      <c r="B67" s="44" t="s">
        <v>32</v>
      </c>
      <c r="C67" s="44" t="s">
        <v>628</v>
      </c>
      <c r="D67" s="77">
        <f>'Ведомственная структура'!G853</f>
        <v>352.5</v>
      </c>
      <c r="E67" s="77">
        <f>'Ведомственная структура'!H853</f>
        <v>361.9</v>
      </c>
      <c r="F67" s="77">
        <f>'Ведомственная структура'!I853</f>
        <v>330.3</v>
      </c>
    </row>
    <row r="68" spans="1:6" ht="15">
      <c r="A68" s="76" t="s">
        <v>619</v>
      </c>
      <c r="B68" s="44" t="s">
        <v>32</v>
      </c>
      <c r="C68" s="44" t="s">
        <v>620</v>
      </c>
      <c r="D68" s="77">
        <f>SUM(D69)</f>
        <v>45.8</v>
      </c>
      <c r="E68" s="77">
        <f>SUM(E69)</f>
        <v>46</v>
      </c>
      <c r="F68" s="77">
        <f>SUM(F69)</f>
        <v>46</v>
      </c>
    </row>
    <row r="69" spans="1:6" ht="15">
      <c r="A69" s="76" t="s">
        <v>622</v>
      </c>
      <c r="B69" s="44" t="s">
        <v>32</v>
      </c>
      <c r="C69" s="44" t="s">
        <v>621</v>
      </c>
      <c r="D69" s="77">
        <f>'Ведомственная структура'!G855</f>
        <v>45.8</v>
      </c>
      <c r="E69" s="77">
        <f>'Ведомственная структура'!H855</f>
        <v>46</v>
      </c>
      <c r="F69" s="77">
        <f>'Ведомственная структура'!I855</f>
        <v>46</v>
      </c>
    </row>
    <row r="70" spans="1:6" ht="15">
      <c r="A70" s="46" t="s">
        <v>277</v>
      </c>
      <c r="B70" s="44" t="s">
        <v>278</v>
      </c>
      <c r="C70" s="44"/>
      <c r="D70" s="77">
        <f>D71</f>
        <v>2052.6000000000004</v>
      </c>
      <c r="E70" s="77">
        <f>E71</f>
        <v>0</v>
      </c>
      <c r="F70" s="77">
        <f>F71</f>
        <v>0</v>
      </c>
    </row>
    <row r="71" spans="1:6" ht="30">
      <c r="A71" s="46" t="s">
        <v>340</v>
      </c>
      <c r="B71" s="44" t="s">
        <v>344</v>
      </c>
      <c r="C71" s="44"/>
      <c r="D71" s="77">
        <f>D75+D72+D77</f>
        <v>2052.6000000000004</v>
      </c>
      <c r="E71" s="77">
        <f>E75</f>
        <v>0</v>
      </c>
      <c r="F71" s="77">
        <f>F75</f>
        <v>0</v>
      </c>
    </row>
    <row r="72" spans="1:6" ht="45">
      <c r="A72" s="46" t="s">
        <v>656</v>
      </c>
      <c r="B72" s="44" t="s">
        <v>344</v>
      </c>
      <c r="C72" s="44" t="s">
        <v>604</v>
      </c>
      <c r="D72" s="77">
        <f>D74+D73</f>
        <v>1356.3000000000002</v>
      </c>
      <c r="E72" s="77"/>
      <c r="F72" s="77"/>
    </row>
    <row r="73" spans="1:6" ht="15">
      <c r="A73" s="46" t="s">
        <v>627</v>
      </c>
      <c r="B73" s="44" t="s">
        <v>344</v>
      </c>
      <c r="C73" s="44" t="s">
        <v>628</v>
      </c>
      <c r="D73" s="77">
        <f>'Ведомственная структура'!G159+'Ведомственная структура'!G283+'Ведомственная структура'!G859+'Ведомственная структура'!G1050</f>
        <v>594.5</v>
      </c>
      <c r="E73" s="77"/>
      <c r="F73" s="77"/>
    </row>
    <row r="74" spans="1:6" ht="15">
      <c r="A74" s="46" t="s">
        <v>618</v>
      </c>
      <c r="B74" s="44" t="s">
        <v>344</v>
      </c>
      <c r="C74" s="44" t="s">
        <v>617</v>
      </c>
      <c r="D74" s="77">
        <f>'Ведомственная структура'!G19+'Ведомственная структура'!G68+'Ведомственная структура'!G610+'Ведомственная структура'!G860+'Ведомственная структура'!G1051+'Ведомственная структура'!G579</f>
        <v>761.8000000000001</v>
      </c>
      <c r="E74" s="77"/>
      <c r="F74" s="77"/>
    </row>
    <row r="75" spans="1:6" ht="15">
      <c r="A75" s="46" t="s">
        <v>619</v>
      </c>
      <c r="B75" s="44" t="s">
        <v>344</v>
      </c>
      <c r="C75" s="44" t="s">
        <v>620</v>
      </c>
      <c r="D75" s="77">
        <f>D76</f>
        <v>679</v>
      </c>
      <c r="E75" s="77">
        <f>E76</f>
        <v>0</v>
      </c>
      <c r="F75" s="77">
        <f>F76</f>
        <v>0</v>
      </c>
    </row>
    <row r="76" spans="1:6" ht="15">
      <c r="A76" s="46" t="s">
        <v>622</v>
      </c>
      <c r="B76" s="44" t="s">
        <v>344</v>
      </c>
      <c r="C76" s="44" t="s">
        <v>621</v>
      </c>
      <c r="D76" s="77">
        <f>'Ведомственная структура'!G862+'Ведомственная структура'!G161+'Ведомственная структура'!G1053</f>
        <v>679</v>
      </c>
      <c r="E76" s="77"/>
      <c r="F76" s="77"/>
    </row>
    <row r="77" spans="1:6" ht="15">
      <c r="A77" s="46" t="s">
        <v>623</v>
      </c>
      <c r="B77" s="44" t="s">
        <v>344</v>
      </c>
      <c r="C77" s="44" t="s">
        <v>625</v>
      </c>
      <c r="D77" s="77">
        <f>D78</f>
        <v>17.3</v>
      </c>
      <c r="E77" s="77"/>
      <c r="F77" s="77"/>
    </row>
    <row r="78" spans="1:6" ht="15">
      <c r="A78" s="46" t="s">
        <v>624</v>
      </c>
      <c r="B78" s="44" t="s">
        <v>344</v>
      </c>
      <c r="C78" s="44" t="s">
        <v>626</v>
      </c>
      <c r="D78" s="77">
        <f>'Ведомственная структура'!G864</f>
        <v>17.3</v>
      </c>
      <c r="E78" s="77"/>
      <c r="F78" s="77"/>
    </row>
    <row r="79" spans="1:6" ht="15">
      <c r="A79" s="46" t="s">
        <v>301</v>
      </c>
      <c r="B79" s="44" t="s">
        <v>302</v>
      </c>
      <c r="C79" s="44"/>
      <c r="D79" s="77">
        <f>D80+D87+D83</f>
        <v>14945.099999999999</v>
      </c>
      <c r="E79" s="77">
        <f>E80+E87+E83</f>
        <v>0</v>
      </c>
      <c r="F79" s="77">
        <f>F80+F87+F83</f>
        <v>0</v>
      </c>
    </row>
    <row r="80" spans="1:6" ht="15">
      <c r="A80" s="46" t="s">
        <v>300</v>
      </c>
      <c r="B80" s="44" t="s">
        <v>303</v>
      </c>
      <c r="C80" s="44"/>
      <c r="D80" s="77">
        <f aca="true" t="shared" si="5" ref="D80:F81">D81</f>
        <v>275.8</v>
      </c>
      <c r="E80" s="77">
        <f t="shared" si="5"/>
        <v>0</v>
      </c>
      <c r="F80" s="77">
        <f t="shared" si="5"/>
        <v>0</v>
      </c>
    </row>
    <row r="81" spans="1:6" ht="15">
      <c r="A81" s="46" t="s">
        <v>619</v>
      </c>
      <c r="B81" s="44" t="s">
        <v>303</v>
      </c>
      <c r="C81" s="44" t="s">
        <v>620</v>
      </c>
      <c r="D81" s="77">
        <f t="shared" si="5"/>
        <v>275.8</v>
      </c>
      <c r="E81" s="77">
        <f t="shared" si="5"/>
        <v>0</v>
      </c>
      <c r="F81" s="77">
        <f t="shared" si="5"/>
        <v>0</v>
      </c>
    </row>
    <row r="82" spans="1:6" ht="15">
      <c r="A82" s="46" t="s">
        <v>622</v>
      </c>
      <c r="B82" s="44" t="s">
        <v>303</v>
      </c>
      <c r="C82" s="44" t="s">
        <v>621</v>
      </c>
      <c r="D82" s="77">
        <f>'Ведомственная структура'!G72</f>
        <v>275.8</v>
      </c>
      <c r="E82" s="77">
        <f>'Ведомственная структура'!H72</f>
        <v>0</v>
      </c>
      <c r="F82" s="77">
        <f>'Ведомственная структура'!I72</f>
        <v>0</v>
      </c>
    </row>
    <row r="83" spans="1:6" ht="15">
      <c r="A83" s="46" t="s">
        <v>334</v>
      </c>
      <c r="B83" s="43" t="s">
        <v>347</v>
      </c>
      <c r="C83" s="43"/>
      <c r="D83" s="77">
        <f>D84</f>
        <v>3000</v>
      </c>
      <c r="E83" s="77">
        <f>E84</f>
        <v>0</v>
      </c>
      <c r="F83" s="77">
        <f>F84</f>
        <v>0</v>
      </c>
    </row>
    <row r="84" spans="1:6" ht="45">
      <c r="A84" s="46" t="s">
        <v>656</v>
      </c>
      <c r="B84" s="43" t="s">
        <v>347</v>
      </c>
      <c r="C84" s="43" t="s">
        <v>604</v>
      </c>
      <c r="D84" s="77">
        <f>D86+D85</f>
        <v>3000</v>
      </c>
      <c r="E84" s="77">
        <f>E86</f>
        <v>0</v>
      </c>
      <c r="F84" s="77">
        <f>F86</f>
        <v>0</v>
      </c>
    </row>
    <row r="85" spans="1:6" ht="15">
      <c r="A85" s="46" t="s">
        <v>627</v>
      </c>
      <c r="B85" s="43" t="s">
        <v>347</v>
      </c>
      <c r="C85" s="43" t="s">
        <v>628</v>
      </c>
      <c r="D85" s="77">
        <f>'Ведомственная структура'!G165+'Ведомственная структура'!G868+'Ведомственная структура'!G1057</f>
        <v>930</v>
      </c>
      <c r="E85" s="77"/>
      <c r="F85" s="77"/>
    </row>
    <row r="86" spans="1:6" ht="15">
      <c r="A86" s="46" t="s">
        <v>618</v>
      </c>
      <c r="B86" s="43" t="s">
        <v>347</v>
      </c>
      <c r="C86" s="43" t="s">
        <v>617</v>
      </c>
      <c r="D86" s="77">
        <f>'Ведомственная структура'!G75+'Ведомственная структура'!G614+'Ведомственная структура'!G869+'Ведомственная структура'!G1058</f>
        <v>2070</v>
      </c>
      <c r="E86" s="77">
        <f>'Ведомственная структура'!H75</f>
        <v>0</v>
      </c>
      <c r="F86" s="77">
        <f>'Ведомственная структура'!I75</f>
        <v>0</v>
      </c>
    </row>
    <row r="87" spans="1:6" ht="30">
      <c r="A87" s="46" t="s">
        <v>337</v>
      </c>
      <c r="B87" s="43" t="s">
        <v>338</v>
      </c>
      <c r="C87" s="43"/>
      <c r="D87" s="77">
        <f aca="true" t="shared" si="6" ref="D87:F88">D88</f>
        <v>11669.3</v>
      </c>
      <c r="E87" s="77">
        <f t="shared" si="6"/>
        <v>0</v>
      </c>
      <c r="F87" s="77">
        <f t="shared" si="6"/>
        <v>0</v>
      </c>
    </row>
    <row r="88" spans="1:6" ht="15">
      <c r="A88" s="46" t="s">
        <v>619</v>
      </c>
      <c r="B88" s="43" t="s">
        <v>338</v>
      </c>
      <c r="C88" s="43" t="s">
        <v>620</v>
      </c>
      <c r="D88" s="77">
        <f t="shared" si="6"/>
        <v>11669.3</v>
      </c>
      <c r="E88" s="77">
        <f t="shared" si="6"/>
        <v>0</v>
      </c>
      <c r="F88" s="77">
        <f t="shared" si="6"/>
        <v>0</v>
      </c>
    </row>
    <row r="89" spans="1:6" ht="15">
      <c r="A89" s="46" t="s">
        <v>622</v>
      </c>
      <c r="B89" s="43" t="s">
        <v>338</v>
      </c>
      <c r="C89" s="43" t="s">
        <v>621</v>
      </c>
      <c r="D89" s="77">
        <f>'Ведомственная структура'!G328+'Ведомственная структура'!G417</f>
        <v>11669.3</v>
      </c>
      <c r="E89" s="77">
        <f>'Ведомственная структура'!H328</f>
        <v>0</v>
      </c>
      <c r="F89" s="77">
        <f>'Ведомственная структура'!I328</f>
        <v>0</v>
      </c>
    </row>
    <row r="90" spans="1:6" ht="15">
      <c r="A90" s="76" t="s">
        <v>647</v>
      </c>
      <c r="B90" s="44" t="s">
        <v>690</v>
      </c>
      <c r="C90" s="44"/>
      <c r="D90" s="77">
        <f>SUM(D91)</f>
        <v>2667.6</v>
      </c>
      <c r="E90" s="77">
        <f>SUM(E91)</f>
        <v>2667.6</v>
      </c>
      <c r="F90" s="77">
        <f>SUM(F91)</f>
        <v>2667.6</v>
      </c>
    </row>
    <row r="91" spans="1:6" ht="15">
      <c r="A91" s="76" t="s">
        <v>556</v>
      </c>
      <c r="B91" s="44" t="s">
        <v>58</v>
      </c>
      <c r="C91" s="44"/>
      <c r="D91" s="77">
        <f>SUM(D92+D94)</f>
        <v>2667.6</v>
      </c>
      <c r="E91" s="77">
        <f>SUM(E92+E94)</f>
        <v>2667.6</v>
      </c>
      <c r="F91" s="77">
        <f>SUM(F92+F94)</f>
        <v>2667.6</v>
      </c>
    </row>
    <row r="92" spans="1:6" ht="45">
      <c r="A92" s="76" t="s">
        <v>643</v>
      </c>
      <c r="B92" s="44" t="s">
        <v>58</v>
      </c>
      <c r="C92" s="44" t="s">
        <v>604</v>
      </c>
      <c r="D92" s="77">
        <f>SUM(D93)</f>
        <v>2264.2</v>
      </c>
      <c r="E92" s="77">
        <f>SUM(E93)</f>
        <v>2253.6</v>
      </c>
      <c r="F92" s="77">
        <f>SUM(F93)</f>
        <v>2253.6</v>
      </c>
    </row>
    <row r="93" spans="1:6" ht="15">
      <c r="A93" s="76" t="s">
        <v>644</v>
      </c>
      <c r="B93" s="44" t="s">
        <v>58</v>
      </c>
      <c r="C93" s="44" t="s">
        <v>617</v>
      </c>
      <c r="D93" s="77">
        <f>'Ведомственная структура'!G79+'Ведомственная структура'!G617</f>
        <v>2264.2</v>
      </c>
      <c r="E93" s="77">
        <f>'Ведомственная структура'!H79+'Ведомственная структура'!H617</f>
        <v>2253.6</v>
      </c>
      <c r="F93" s="77">
        <f>'Ведомственная структура'!I79+'Ведомственная структура'!I617</f>
        <v>2253.6</v>
      </c>
    </row>
    <row r="94" spans="1:6" ht="15">
      <c r="A94" s="76" t="s">
        <v>645</v>
      </c>
      <c r="B94" s="44" t="s">
        <v>58</v>
      </c>
      <c r="C94" s="44" t="s">
        <v>620</v>
      </c>
      <c r="D94" s="77">
        <f>SUM(D95)</f>
        <v>403.4</v>
      </c>
      <c r="E94" s="77">
        <f>SUM(E95)</f>
        <v>414</v>
      </c>
      <c r="F94" s="77">
        <f>SUM(F95)</f>
        <v>414</v>
      </c>
    </row>
    <row r="95" spans="1:6" ht="15">
      <c r="A95" s="76" t="s">
        <v>646</v>
      </c>
      <c r="B95" s="44" t="s">
        <v>58</v>
      </c>
      <c r="C95" s="44" t="s">
        <v>621</v>
      </c>
      <c r="D95" s="77">
        <f>'Ведомственная структура'!G81+'Ведомственная структура'!G619</f>
        <v>403.4</v>
      </c>
      <c r="E95" s="77">
        <f>'Ведомственная структура'!H81+'Ведомственная структура'!H619</f>
        <v>414</v>
      </c>
      <c r="F95" s="77">
        <f>'Ведомственная структура'!I81+'Ведомственная структура'!I619</f>
        <v>414</v>
      </c>
    </row>
    <row r="96" spans="1:6" ht="15">
      <c r="A96" s="76" t="s">
        <v>517</v>
      </c>
      <c r="B96" s="44" t="s">
        <v>683</v>
      </c>
      <c r="C96" s="44"/>
      <c r="D96" s="77">
        <f>SUM(D97+D106)</f>
        <v>43263.5</v>
      </c>
      <c r="E96" s="77">
        <f>SUM(E97+E106)</f>
        <v>26586.3</v>
      </c>
      <c r="F96" s="77">
        <f>SUM(F97+F106)</f>
        <v>27522.2</v>
      </c>
    </row>
    <row r="97" spans="1:6" ht="15">
      <c r="A97" s="76" t="s">
        <v>584</v>
      </c>
      <c r="B97" s="44" t="s">
        <v>709</v>
      </c>
      <c r="C97" s="44"/>
      <c r="D97" s="77">
        <f aca="true" t="shared" si="7" ref="D97:F98">SUM(D98)</f>
        <v>3239.5</v>
      </c>
      <c r="E97" s="77">
        <f t="shared" si="7"/>
        <v>2436.6</v>
      </c>
      <c r="F97" s="77">
        <f t="shared" si="7"/>
        <v>2503.9</v>
      </c>
    </row>
    <row r="98" spans="1:6" ht="15">
      <c r="A98" s="76" t="s">
        <v>588</v>
      </c>
      <c r="B98" s="44" t="s">
        <v>710</v>
      </c>
      <c r="C98" s="44"/>
      <c r="D98" s="77">
        <f t="shared" si="7"/>
        <v>3239.5</v>
      </c>
      <c r="E98" s="77">
        <f t="shared" si="7"/>
        <v>2436.6</v>
      </c>
      <c r="F98" s="77">
        <f t="shared" si="7"/>
        <v>2503.9</v>
      </c>
    </row>
    <row r="99" spans="1:6" ht="15">
      <c r="A99" s="76" t="s">
        <v>408</v>
      </c>
      <c r="B99" s="44" t="s">
        <v>409</v>
      </c>
      <c r="C99" s="44"/>
      <c r="D99" s="77">
        <f>SUM(D100+D102+D104)</f>
        <v>3239.5</v>
      </c>
      <c r="E99" s="77">
        <f>SUM(E100+E102+E104)</f>
        <v>2436.6</v>
      </c>
      <c r="F99" s="77">
        <f>SUM(F100+F102+F104)</f>
        <v>2503.9</v>
      </c>
    </row>
    <row r="100" spans="1:6" ht="45">
      <c r="A100" s="76" t="s">
        <v>643</v>
      </c>
      <c r="B100" s="44" t="s">
        <v>409</v>
      </c>
      <c r="C100" s="44" t="s">
        <v>604</v>
      </c>
      <c r="D100" s="77">
        <f>SUM(D101)</f>
        <v>2949.7</v>
      </c>
      <c r="E100" s="77">
        <f>SUM(E101)</f>
        <v>1771.1</v>
      </c>
      <c r="F100" s="77">
        <f>SUM(F101)</f>
        <v>1838.4</v>
      </c>
    </row>
    <row r="101" spans="1:6" ht="15">
      <c r="A101" s="76" t="s">
        <v>644</v>
      </c>
      <c r="B101" s="44" t="s">
        <v>409</v>
      </c>
      <c r="C101" s="44" t="s">
        <v>617</v>
      </c>
      <c r="D101" s="77">
        <f>'Ведомственная структура'!G585</f>
        <v>2949.7</v>
      </c>
      <c r="E101" s="77">
        <f>'Ведомственная структура'!H585</f>
        <v>1771.1</v>
      </c>
      <c r="F101" s="77">
        <f>'Ведомственная структура'!I585</f>
        <v>1838.4</v>
      </c>
    </row>
    <row r="102" spans="1:6" ht="15">
      <c r="A102" s="76" t="s">
        <v>645</v>
      </c>
      <c r="B102" s="44" t="s">
        <v>409</v>
      </c>
      <c r="C102" s="44" t="s">
        <v>620</v>
      </c>
      <c r="D102" s="77">
        <f>SUM(D103)</f>
        <v>289.5</v>
      </c>
      <c r="E102" s="77">
        <f>SUM(E103)</f>
        <v>665</v>
      </c>
      <c r="F102" s="77">
        <f>SUM(F103)</f>
        <v>665</v>
      </c>
    </row>
    <row r="103" spans="1:6" ht="15">
      <c r="A103" s="76" t="s">
        <v>646</v>
      </c>
      <c r="B103" s="44" t="s">
        <v>409</v>
      </c>
      <c r="C103" s="44" t="s">
        <v>621</v>
      </c>
      <c r="D103" s="77">
        <f>'Ведомственная структура'!G587</f>
        <v>289.5</v>
      </c>
      <c r="E103" s="77">
        <f>'Ведомственная структура'!H587</f>
        <v>665</v>
      </c>
      <c r="F103" s="77">
        <f>'Ведомственная структура'!I587</f>
        <v>665</v>
      </c>
    </row>
    <row r="104" spans="1:6" ht="15">
      <c r="A104" s="76" t="s">
        <v>623</v>
      </c>
      <c r="B104" s="44" t="s">
        <v>409</v>
      </c>
      <c r="C104" s="44" t="s">
        <v>625</v>
      </c>
      <c r="D104" s="77">
        <f>D105</f>
        <v>0.3</v>
      </c>
      <c r="E104" s="77">
        <f>E105</f>
        <v>0.5</v>
      </c>
      <c r="F104" s="77">
        <f>F105</f>
        <v>0.5</v>
      </c>
    </row>
    <row r="105" spans="1:6" ht="15">
      <c r="A105" s="76" t="s">
        <v>624</v>
      </c>
      <c r="B105" s="44" t="s">
        <v>409</v>
      </c>
      <c r="C105" s="44" t="s">
        <v>626</v>
      </c>
      <c r="D105" s="77">
        <f>'Ведомственная структура'!G589</f>
        <v>0.3</v>
      </c>
      <c r="E105" s="77">
        <f>'Ведомственная структура'!H589</f>
        <v>0.5</v>
      </c>
      <c r="F105" s="77">
        <f>'Ведомственная структура'!I589</f>
        <v>0.5</v>
      </c>
    </row>
    <row r="106" spans="1:6" ht="15">
      <c r="A106" s="76" t="s">
        <v>589</v>
      </c>
      <c r="B106" s="44" t="s">
        <v>684</v>
      </c>
      <c r="C106" s="44"/>
      <c r="D106" s="77">
        <f>SUM(D110+D123+D107)</f>
        <v>40024</v>
      </c>
      <c r="E106" s="77">
        <f>SUM(E110+E123+E107)</f>
        <v>24149.7</v>
      </c>
      <c r="F106" s="77">
        <f>SUM(F110+F123+F107)</f>
        <v>25018.3</v>
      </c>
    </row>
    <row r="107" spans="1:6" ht="15">
      <c r="A107" s="46" t="s">
        <v>442</v>
      </c>
      <c r="B107" s="44" t="s">
        <v>443</v>
      </c>
      <c r="C107" s="44"/>
      <c r="D107" s="77">
        <f aca="true" t="shared" si="8" ref="D107:F108">SUM(D108)</f>
        <v>1548.5</v>
      </c>
      <c r="E107" s="77">
        <f t="shared" si="8"/>
        <v>1054</v>
      </c>
      <c r="F107" s="77">
        <f t="shared" si="8"/>
        <v>1094.1</v>
      </c>
    </row>
    <row r="108" spans="1:6" ht="45">
      <c r="A108" s="46" t="s">
        <v>656</v>
      </c>
      <c r="B108" s="44" t="s">
        <v>443</v>
      </c>
      <c r="C108" s="44" t="s">
        <v>604</v>
      </c>
      <c r="D108" s="77">
        <f t="shared" si="8"/>
        <v>1548.5</v>
      </c>
      <c r="E108" s="77">
        <f t="shared" si="8"/>
        <v>1054</v>
      </c>
      <c r="F108" s="77">
        <f t="shared" si="8"/>
        <v>1094.1</v>
      </c>
    </row>
    <row r="109" spans="1:6" ht="15">
      <c r="A109" s="46" t="s">
        <v>618</v>
      </c>
      <c r="B109" s="44" t="s">
        <v>443</v>
      </c>
      <c r="C109" s="44" t="s">
        <v>617</v>
      </c>
      <c r="D109" s="77">
        <f>SUM('Ведомственная структура'!G24)</f>
        <v>1548.5</v>
      </c>
      <c r="E109" s="77">
        <f>SUM('Ведомственная структура'!H24)</f>
        <v>1054</v>
      </c>
      <c r="F109" s="77">
        <f>SUM('Ведомственная структура'!I24)</f>
        <v>1094.1</v>
      </c>
    </row>
    <row r="110" spans="1:6" ht="15">
      <c r="A110" s="76" t="s">
        <v>588</v>
      </c>
      <c r="B110" s="44" t="s">
        <v>685</v>
      </c>
      <c r="C110" s="44"/>
      <c r="D110" s="77">
        <f>SUM(D111+D118)</f>
        <v>37871.3</v>
      </c>
      <c r="E110" s="77">
        <f>SUM(E111+E118)</f>
        <v>23057.8</v>
      </c>
      <c r="F110" s="77">
        <f>SUM(F111+F118)</f>
        <v>23886.3</v>
      </c>
    </row>
    <row r="111" spans="1:6" ht="15">
      <c r="A111" s="76" t="s">
        <v>408</v>
      </c>
      <c r="B111" s="44" t="s">
        <v>686</v>
      </c>
      <c r="C111" s="44"/>
      <c r="D111" s="77">
        <f>SUM(D112+D114+D116)</f>
        <v>33105</v>
      </c>
      <c r="E111" s="77">
        <f>SUM(E112+E114+E116)</f>
        <v>20480.7</v>
      </c>
      <c r="F111" s="77">
        <f>SUM(F112+F114+F116)</f>
        <v>21211.3</v>
      </c>
    </row>
    <row r="112" spans="1:6" ht="45">
      <c r="A112" s="76" t="s">
        <v>643</v>
      </c>
      <c r="B112" s="44" t="s">
        <v>686</v>
      </c>
      <c r="C112" s="44" t="s">
        <v>604</v>
      </c>
      <c r="D112" s="77">
        <f>SUM(D113)</f>
        <v>30570.7</v>
      </c>
      <c r="E112" s="77">
        <f>SUM(E113)</f>
        <v>18962.2</v>
      </c>
      <c r="F112" s="77">
        <f>SUM(F113)</f>
        <v>19682.8</v>
      </c>
    </row>
    <row r="113" spans="1:6" ht="15">
      <c r="A113" s="76" t="s">
        <v>644</v>
      </c>
      <c r="B113" s="44" t="s">
        <v>686</v>
      </c>
      <c r="C113" s="44" t="s">
        <v>617</v>
      </c>
      <c r="D113" s="77">
        <f>'Ведомственная структура'!G87+'Ведомственная структура'!G626+'Ведомственная структура'!G875+'Ведомственная структура'!G1064</f>
        <v>30570.7</v>
      </c>
      <c r="E113" s="77">
        <f>'Ведомственная структура'!H87+'Ведомственная структура'!H626+'Ведомственная структура'!H875+'Ведомственная структура'!H1064</f>
        <v>18962.2</v>
      </c>
      <c r="F113" s="77">
        <f>'Ведомственная структура'!I87+'Ведомственная структура'!I626+'Ведомственная структура'!I875+'Ведомственная структура'!I1064</f>
        <v>19682.8</v>
      </c>
    </row>
    <row r="114" spans="1:6" ht="15">
      <c r="A114" s="76" t="s">
        <v>645</v>
      </c>
      <c r="B114" s="44" t="s">
        <v>686</v>
      </c>
      <c r="C114" s="44" t="s">
        <v>620</v>
      </c>
      <c r="D114" s="77">
        <f>SUM(D115)</f>
        <v>2362.8999999999996</v>
      </c>
      <c r="E114" s="77">
        <f>SUM(E115)</f>
        <v>1502.5</v>
      </c>
      <c r="F114" s="77">
        <f>SUM(F115)</f>
        <v>1512.5</v>
      </c>
    </row>
    <row r="115" spans="1:6" ht="15">
      <c r="A115" s="76" t="s">
        <v>646</v>
      </c>
      <c r="B115" s="44" t="s">
        <v>686</v>
      </c>
      <c r="C115" s="44" t="s">
        <v>621</v>
      </c>
      <c r="D115" s="77">
        <f>'Ведомственная структура'!G89+'Ведомственная структура'!G628+'Ведомственная структура'!G877+'Ведомственная структура'!G1066</f>
        <v>2362.8999999999996</v>
      </c>
      <c r="E115" s="77">
        <f>'Ведомственная структура'!H89+'Ведомственная структура'!H628+'Ведомственная структура'!H877+'Ведомственная структура'!H1066</f>
        <v>1502.5</v>
      </c>
      <c r="F115" s="77">
        <f>'Ведомственная структура'!I89+'Ведомственная структура'!I628+'Ведомственная структура'!I877+'Ведомственная структура'!I1066</f>
        <v>1512.5</v>
      </c>
    </row>
    <row r="116" spans="1:6" ht="15">
      <c r="A116" s="76" t="s">
        <v>623</v>
      </c>
      <c r="B116" s="44" t="s">
        <v>686</v>
      </c>
      <c r="C116" s="44" t="s">
        <v>625</v>
      </c>
      <c r="D116" s="77">
        <f>D117</f>
        <v>171.4</v>
      </c>
      <c r="E116" s="77">
        <f>E117</f>
        <v>16</v>
      </c>
      <c r="F116" s="77">
        <f>F117</f>
        <v>16</v>
      </c>
    </row>
    <row r="117" spans="1:6" ht="15">
      <c r="A117" s="76" t="s">
        <v>624</v>
      </c>
      <c r="B117" s="44" t="s">
        <v>686</v>
      </c>
      <c r="C117" s="44" t="s">
        <v>626</v>
      </c>
      <c r="D117" s="77">
        <f>'Ведомственная структура'!G630+'Ведомственная структура'!G879+'Ведомственная структура'!G91+'Ведомственная структура'!G1068</f>
        <v>171.4</v>
      </c>
      <c r="E117" s="77">
        <f>'Ведомственная структура'!H630+'Ведомственная структура'!H879+'Ведомственная структура'!H91</f>
        <v>16</v>
      </c>
      <c r="F117" s="77">
        <f>'Ведомственная структура'!I630+'Ведомственная структура'!I879+'Ведомственная структура'!I91</f>
        <v>16</v>
      </c>
    </row>
    <row r="118" spans="1:6" ht="45">
      <c r="A118" s="76" t="s">
        <v>389</v>
      </c>
      <c r="B118" s="44" t="s">
        <v>687</v>
      </c>
      <c r="C118" s="44"/>
      <c r="D118" s="77">
        <f>SUM(D119+D121)</f>
        <v>4766.3</v>
      </c>
      <c r="E118" s="77">
        <f>SUM(E119+E121)</f>
        <v>2577.1</v>
      </c>
      <c r="F118" s="77">
        <f>SUM(F119+F121)</f>
        <v>2675</v>
      </c>
    </row>
    <row r="119" spans="1:6" ht="45">
      <c r="A119" s="76" t="s">
        <v>643</v>
      </c>
      <c r="B119" s="44" t="s">
        <v>687</v>
      </c>
      <c r="C119" s="44" t="s">
        <v>604</v>
      </c>
      <c r="D119" s="77">
        <f>SUM(D120)</f>
        <v>4765.5</v>
      </c>
      <c r="E119" s="77">
        <f>SUM(E120)</f>
        <v>2577.1</v>
      </c>
      <c r="F119" s="77">
        <f>SUM(F120)</f>
        <v>2675</v>
      </c>
    </row>
    <row r="120" spans="1:6" ht="15">
      <c r="A120" s="76" t="s">
        <v>644</v>
      </c>
      <c r="B120" s="44" t="s">
        <v>687</v>
      </c>
      <c r="C120" s="44" t="s">
        <v>617</v>
      </c>
      <c r="D120" s="77">
        <f>'Ведомственная структура'!G94</f>
        <v>4765.5</v>
      </c>
      <c r="E120" s="77">
        <f>'Ведомственная структура'!H94</f>
        <v>2577.1</v>
      </c>
      <c r="F120" s="77">
        <f>'Ведомственная структура'!I94</f>
        <v>2675</v>
      </c>
    </row>
    <row r="121" spans="1:6" ht="15">
      <c r="A121" s="46" t="s">
        <v>623</v>
      </c>
      <c r="B121" s="43" t="s">
        <v>687</v>
      </c>
      <c r="C121" s="43" t="s">
        <v>625</v>
      </c>
      <c r="D121" s="77">
        <f>D122</f>
        <v>0.8</v>
      </c>
      <c r="E121" s="77">
        <f>E122</f>
        <v>0</v>
      </c>
      <c r="F121" s="77">
        <f>F122</f>
        <v>0</v>
      </c>
    </row>
    <row r="122" spans="1:6" ht="15">
      <c r="A122" s="46" t="s">
        <v>624</v>
      </c>
      <c r="B122" s="43" t="s">
        <v>687</v>
      </c>
      <c r="C122" s="43" t="s">
        <v>626</v>
      </c>
      <c r="D122" s="77">
        <f>'Ведомственная структура'!G96</f>
        <v>0.8</v>
      </c>
      <c r="E122" s="77">
        <f>'Ведомственная структура'!H96</f>
        <v>0</v>
      </c>
      <c r="F122" s="77">
        <f>'Ведомственная структура'!I96</f>
        <v>0</v>
      </c>
    </row>
    <row r="123" spans="1:6" ht="15">
      <c r="A123" s="76" t="s">
        <v>576</v>
      </c>
      <c r="B123" s="44" t="s">
        <v>688</v>
      </c>
      <c r="C123" s="44"/>
      <c r="D123" s="77">
        <f aca="true" t="shared" si="9" ref="D123:F124">SUM(D124)</f>
        <v>604.2</v>
      </c>
      <c r="E123" s="77">
        <f t="shared" si="9"/>
        <v>37.9</v>
      </c>
      <c r="F123" s="77">
        <f t="shared" si="9"/>
        <v>37.9</v>
      </c>
    </row>
    <row r="124" spans="1:6" ht="15">
      <c r="A124" s="76" t="s">
        <v>623</v>
      </c>
      <c r="B124" s="44" t="s">
        <v>688</v>
      </c>
      <c r="C124" s="44" t="s">
        <v>625</v>
      </c>
      <c r="D124" s="77">
        <f t="shared" si="9"/>
        <v>604.2</v>
      </c>
      <c r="E124" s="77">
        <f t="shared" si="9"/>
        <v>37.9</v>
      </c>
      <c r="F124" s="77">
        <f t="shared" si="9"/>
        <v>37.9</v>
      </c>
    </row>
    <row r="125" spans="1:6" ht="15">
      <c r="A125" s="76" t="s">
        <v>624</v>
      </c>
      <c r="B125" s="44" t="s">
        <v>688</v>
      </c>
      <c r="C125" s="44" t="s">
        <v>626</v>
      </c>
      <c r="D125" s="77">
        <f>'Ведомственная структура'!G99</f>
        <v>604.2</v>
      </c>
      <c r="E125" s="77">
        <f>'Ведомственная структура'!H99</f>
        <v>37.9</v>
      </c>
      <c r="F125" s="77">
        <f>'Ведомственная структура'!I99</f>
        <v>37.9</v>
      </c>
    </row>
    <row r="126" spans="1:6" ht="15">
      <c r="A126" s="76" t="s">
        <v>676</v>
      </c>
      <c r="B126" s="44" t="s">
        <v>697</v>
      </c>
      <c r="C126" s="44"/>
      <c r="D126" s="77">
        <f>SUM(D127+D136)</f>
        <v>46359.799999999996</v>
      </c>
      <c r="E126" s="77">
        <f>SUM(E127+E136)</f>
        <v>33291.700000000004</v>
      </c>
      <c r="F126" s="77">
        <f>SUM(F127+F136)</f>
        <v>34392.700000000004</v>
      </c>
    </row>
    <row r="127" spans="1:6" ht="15">
      <c r="A127" s="76" t="s">
        <v>579</v>
      </c>
      <c r="B127" s="44" t="s">
        <v>698</v>
      </c>
      <c r="C127" s="44"/>
      <c r="D127" s="77">
        <f>SUM(D128+D130+D132+D135)</f>
        <v>46048.399999999994</v>
      </c>
      <c r="E127" s="77">
        <f>SUM(E128+E130+E135)</f>
        <v>33027.3</v>
      </c>
      <c r="F127" s="77">
        <f>SUM(F128+F130+F135)</f>
        <v>34128.3</v>
      </c>
    </row>
    <row r="128" spans="1:6" ht="45">
      <c r="A128" s="76" t="s">
        <v>643</v>
      </c>
      <c r="B128" s="44" t="s">
        <v>698</v>
      </c>
      <c r="C128" s="44" t="s">
        <v>604</v>
      </c>
      <c r="D128" s="77">
        <f>SUM(D129)</f>
        <v>33065.1</v>
      </c>
      <c r="E128" s="77">
        <f>SUM(E129)</f>
        <v>19934.5</v>
      </c>
      <c r="F128" s="77">
        <f>SUM(F129)</f>
        <v>20692</v>
      </c>
    </row>
    <row r="129" spans="1:6" ht="15">
      <c r="A129" s="76" t="s">
        <v>627</v>
      </c>
      <c r="B129" s="44" t="s">
        <v>698</v>
      </c>
      <c r="C129" s="44" t="s">
        <v>628</v>
      </c>
      <c r="D129" s="77">
        <f>'Ведомственная структура'!G169+'Ведомственная структура'!G287+'Ведомственная структура'!G883+'Ведомственная структура'!G1072</f>
        <v>33065.1</v>
      </c>
      <c r="E129" s="77">
        <f>'Ведомственная структура'!H169+'Ведомственная структура'!H287+'Ведомственная структура'!H883+'Ведомственная структура'!H1072</f>
        <v>19934.5</v>
      </c>
      <c r="F129" s="77">
        <f>'Ведомственная структура'!I169+'Ведомственная структура'!I287+'Ведомственная структура'!I883+'Ведомственная структура'!I1072</f>
        <v>20692</v>
      </c>
    </row>
    <row r="130" spans="1:6" ht="15">
      <c r="A130" s="76" t="s">
        <v>645</v>
      </c>
      <c r="B130" s="44" t="s">
        <v>698</v>
      </c>
      <c r="C130" s="44" t="s">
        <v>620</v>
      </c>
      <c r="D130" s="77">
        <f>SUM(D131)</f>
        <v>12960.9</v>
      </c>
      <c r="E130" s="77">
        <f>SUM(E131)</f>
        <v>13071.5</v>
      </c>
      <c r="F130" s="77">
        <f>SUM(F131)</f>
        <v>13415</v>
      </c>
    </row>
    <row r="131" spans="1:6" ht="15">
      <c r="A131" s="76" t="s">
        <v>646</v>
      </c>
      <c r="B131" s="44" t="s">
        <v>698</v>
      </c>
      <c r="C131" s="44" t="s">
        <v>621</v>
      </c>
      <c r="D131" s="77">
        <f>'Ведомственная структура'!G171+'Ведомственная структура'!G289+'Ведомственная структура'!G885+'Ведомственная структура'!G1074</f>
        <v>12960.9</v>
      </c>
      <c r="E131" s="77">
        <f>'Ведомственная структура'!H171+'Ведомственная структура'!H289+'Ведомственная структура'!H885+'Ведомственная структура'!H1074</f>
        <v>13071.5</v>
      </c>
      <c r="F131" s="77">
        <f>'Ведомственная структура'!I171+'Ведомственная структура'!I289+'Ведомственная структура'!I885+'Ведомственная структура'!I1074</f>
        <v>13415</v>
      </c>
    </row>
    <row r="132" spans="1:6" ht="15">
      <c r="A132" s="76" t="s">
        <v>631</v>
      </c>
      <c r="B132" s="44" t="s">
        <v>698</v>
      </c>
      <c r="C132" s="44" t="s">
        <v>632</v>
      </c>
      <c r="D132" s="77">
        <f>D133</f>
        <v>7.2</v>
      </c>
      <c r="E132" s="77"/>
      <c r="F132" s="77"/>
    </row>
    <row r="133" spans="1:6" ht="15">
      <c r="A133" s="76" t="s">
        <v>652</v>
      </c>
      <c r="B133" s="44" t="s">
        <v>698</v>
      </c>
      <c r="C133" s="44" t="s">
        <v>635</v>
      </c>
      <c r="D133" s="77">
        <f>'Ведомственная структура'!G1076</f>
        <v>7.2</v>
      </c>
      <c r="E133" s="77"/>
      <c r="F133" s="77"/>
    </row>
    <row r="134" spans="1:6" ht="15">
      <c r="A134" s="76" t="s">
        <v>623</v>
      </c>
      <c r="B134" s="44" t="s">
        <v>698</v>
      </c>
      <c r="C134" s="44" t="s">
        <v>625</v>
      </c>
      <c r="D134" s="77">
        <f>D135</f>
        <v>15.2</v>
      </c>
      <c r="E134" s="77">
        <f>E135</f>
        <v>21.3</v>
      </c>
      <c r="F134" s="77">
        <f>F135</f>
        <v>21.3</v>
      </c>
    </row>
    <row r="135" spans="1:6" ht="15">
      <c r="A135" s="76" t="s">
        <v>624</v>
      </c>
      <c r="B135" s="44" t="s">
        <v>698</v>
      </c>
      <c r="C135" s="44" t="s">
        <v>626</v>
      </c>
      <c r="D135" s="77">
        <f>'Ведомственная структура'!G887+'Ведомственная структура'!G1078+'Ведомственная структура'!G173+'Ведомственная структура'!G291</f>
        <v>15.2</v>
      </c>
      <c r="E135" s="77">
        <f>'Ведомственная структура'!H887+'Ведомственная структура'!H1078+'Ведомственная структура'!H173+'Ведомственная структура'!H291</f>
        <v>21.3</v>
      </c>
      <c r="F135" s="77">
        <f>'Ведомственная структура'!I887+'Ведомственная структура'!I1078+'Ведомственная структура'!I173+'Ведомственная структура'!I291</f>
        <v>21.3</v>
      </c>
    </row>
    <row r="136" spans="1:6" ht="30">
      <c r="A136" s="76" t="s">
        <v>580</v>
      </c>
      <c r="B136" s="44" t="s">
        <v>699</v>
      </c>
      <c r="C136" s="44"/>
      <c r="D136" s="77">
        <f>SUM(D137)</f>
        <v>311.40000000000003</v>
      </c>
      <c r="E136" s="77">
        <f>SUM(E137)</f>
        <v>264.4</v>
      </c>
      <c r="F136" s="77">
        <f>SUM(F137)</f>
        <v>264.4</v>
      </c>
    </row>
    <row r="137" spans="1:6" ht="15">
      <c r="A137" s="76" t="s">
        <v>623</v>
      </c>
      <c r="B137" s="44" t="s">
        <v>699</v>
      </c>
      <c r="C137" s="44" t="s">
        <v>625</v>
      </c>
      <c r="D137" s="77">
        <f>SUM(D138:D138)</f>
        <v>311.40000000000003</v>
      </c>
      <c r="E137" s="77">
        <f>SUM(E138:E138)</f>
        <v>264.4</v>
      </c>
      <c r="F137" s="77">
        <f>SUM(F138:F138)</f>
        <v>264.4</v>
      </c>
    </row>
    <row r="138" spans="1:6" ht="15">
      <c r="A138" s="76" t="s">
        <v>624</v>
      </c>
      <c r="B138" s="44" t="s">
        <v>699</v>
      </c>
      <c r="C138" s="44" t="s">
        <v>626</v>
      </c>
      <c r="D138" s="77">
        <f>'Ведомственная структура'!G176+'Ведомственная структура'!G294+'Ведомственная структура'!G890</f>
        <v>311.40000000000003</v>
      </c>
      <c r="E138" s="77">
        <f>'Ведомственная структура'!H176+'Ведомственная структура'!H294+'Ведомственная структура'!H890</f>
        <v>264.4</v>
      </c>
      <c r="F138" s="77">
        <f>'Ведомственная структура'!I176+'Ведомственная структура'!I294+'Ведомственная структура'!I890</f>
        <v>264.4</v>
      </c>
    </row>
    <row r="139" spans="1:6" ht="15">
      <c r="A139" s="95" t="s">
        <v>586</v>
      </c>
      <c r="B139" s="45" t="s">
        <v>707</v>
      </c>
      <c r="C139" s="45"/>
      <c r="D139" s="77">
        <f aca="true" t="shared" si="10" ref="D139:F141">SUM(D140)</f>
        <v>2064.1</v>
      </c>
      <c r="E139" s="77">
        <f t="shared" si="10"/>
        <v>2256.1</v>
      </c>
      <c r="F139" s="77">
        <f t="shared" si="10"/>
        <v>1071.7</v>
      </c>
    </row>
    <row r="140" spans="1:6" ht="15">
      <c r="A140" s="95" t="s">
        <v>544</v>
      </c>
      <c r="B140" s="45" t="s">
        <v>708</v>
      </c>
      <c r="C140" s="45"/>
      <c r="D140" s="77">
        <f t="shared" si="10"/>
        <v>2064.1</v>
      </c>
      <c r="E140" s="77">
        <f t="shared" si="10"/>
        <v>2256.1</v>
      </c>
      <c r="F140" s="77">
        <f t="shared" si="10"/>
        <v>1071.7</v>
      </c>
    </row>
    <row r="141" spans="1:6" ht="15">
      <c r="A141" s="95" t="s">
        <v>637</v>
      </c>
      <c r="B141" s="45" t="s">
        <v>708</v>
      </c>
      <c r="C141" s="45">
        <v>700</v>
      </c>
      <c r="D141" s="77">
        <f t="shared" si="10"/>
        <v>2064.1</v>
      </c>
      <c r="E141" s="77">
        <f t="shared" si="10"/>
        <v>2256.1</v>
      </c>
      <c r="F141" s="77">
        <f t="shared" si="10"/>
        <v>1071.7</v>
      </c>
    </row>
    <row r="142" spans="1:6" ht="15">
      <c r="A142" s="95" t="s">
        <v>570</v>
      </c>
      <c r="B142" s="45" t="s">
        <v>708</v>
      </c>
      <c r="C142" s="45">
        <v>730</v>
      </c>
      <c r="D142" s="77">
        <f>'Ведомственная структура'!G563+'Ведомственная структура'!G670</f>
        <v>2064.1</v>
      </c>
      <c r="E142" s="77">
        <f>'Ведомственная структура'!H563+'Ведомственная структура'!H670</f>
        <v>2256.1</v>
      </c>
      <c r="F142" s="77">
        <f>'Ведомственная структура'!I563+'Ведомственная структура'!I670</f>
        <v>1071.7</v>
      </c>
    </row>
    <row r="143" spans="1:6" ht="15">
      <c r="A143" s="95" t="s">
        <v>585</v>
      </c>
      <c r="B143" s="45" t="s">
        <v>711</v>
      </c>
      <c r="C143" s="45"/>
      <c r="D143" s="77">
        <f>SUM(D144)</f>
        <v>28602.6</v>
      </c>
      <c r="E143" s="77">
        <f>SUM(E144)</f>
        <v>2329.9</v>
      </c>
      <c r="F143" s="77">
        <f>SUM(F144)</f>
        <v>2329.9</v>
      </c>
    </row>
    <row r="144" spans="1:6" ht="15">
      <c r="A144" s="95" t="s">
        <v>712</v>
      </c>
      <c r="B144" s="45" t="s">
        <v>713</v>
      </c>
      <c r="C144" s="45"/>
      <c r="D144" s="77">
        <f>SUM(D145+D148+D151+D154+D157)</f>
        <v>28602.6</v>
      </c>
      <c r="E144" s="77">
        <f>SUM(E145+E148+E151+E154+E157)</f>
        <v>2329.9</v>
      </c>
      <c r="F144" s="77">
        <f>SUM(F145+F148+F151+F154+F157)</f>
        <v>2329.9</v>
      </c>
    </row>
    <row r="145" spans="1:6" ht="15">
      <c r="A145" s="95" t="s">
        <v>590</v>
      </c>
      <c r="B145" s="45" t="s">
        <v>714</v>
      </c>
      <c r="C145" s="45"/>
      <c r="D145" s="77">
        <f aca="true" t="shared" si="11" ref="D145:F146">SUM(D146)</f>
        <v>1909.9</v>
      </c>
      <c r="E145" s="77">
        <f t="shared" si="11"/>
        <v>1909.9</v>
      </c>
      <c r="F145" s="77">
        <f t="shared" si="11"/>
        <v>1909.9</v>
      </c>
    </row>
    <row r="146" spans="1:6" ht="15">
      <c r="A146" s="76" t="s">
        <v>639</v>
      </c>
      <c r="B146" s="45" t="s">
        <v>714</v>
      </c>
      <c r="C146" s="44" t="s">
        <v>636</v>
      </c>
      <c r="D146" s="77">
        <f t="shared" si="11"/>
        <v>1909.9</v>
      </c>
      <c r="E146" s="77">
        <f t="shared" si="11"/>
        <v>1909.9</v>
      </c>
      <c r="F146" s="77">
        <f t="shared" si="11"/>
        <v>1909.9</v>
      </c>
    </row>
    <row r="147" spans="1:6" ht="15">
      <c r="A147" s="76" t="s">
        <v>640</v>
      </c>
      <c r="B147" s="45" t="s">
        <v>714</v>
      </c>
      <c r="C147" s="44" t="s">
        <v>638</v>
      </c>
      <c r="D147" s="77">
        <f>'Ведомственная структура'!G682</f>
        <v>1909.9</v>
      </c>
      <c r="E147" s="77">
        <f>'Ведомственная структура'!H682</f>
        <v>1909.9</v>
      </c>
      <c r="F147" s="77">
        <f>'Ведомственная структура'!I682</f>
        <v>1909.9</v>
      </c>
    </row>
    <row r="148" spans="1:6" ht="30">
      <c r="A148" s="95" t="s">
        <v>641</v>
      </c>
      <c r="B148" s="44" t="s">
        <v>715</v>
      </c>
      <c r="C148" s="44"/>
      <c r="D148" s="77">
        <f aca="true" t="shared" si="12" ref="D148:F149">SUM(D149)</f>
        <v>12151.7</v>
      </c>
      <c r="E148" s="77">
        <f t="shared" si="12"/>
        <v>0</v>
      </c>
      <c r="F148" s="77">
        <f t="shared" si="12"/>
        <v>0</v>
      </c>
    </row>
    <row r="149" spans="1:6" ht="15">
      <c r="A149" s="76" t="s">
        <v>639</v>
      </c>
      <c r="B149" s="44" t="s">
        <v>715</v>
      </c>
      <c r="C149" s="44" t="s">
        <v>636</v>
      </c>
      <c r="D149" s="77">
        <f t="shared" si="12"/>
        <v>12151.7</v>
      </c>
      <c r="E149" s="77">
        <f t="shared" si="12"/>
        <v>0</v>
      </c>
      <c r="F149" s="77">
        <f t="shared" si="12"/>
        <v>0</v>
      </c>
    </row>
    <row r="150" spans="1:6" ht="15">
      <c r="A150" s="76" t="s">
        <v>549</v>
      </c>
      <c r="B150" s="44" t="s">
        <v>715</v>
      </c>
      <c r="C150" s="44" t="s">
        <v>571</v>
      </c>
      <c r="D150" s="77">
        <f>'Ведомственная структура'!G688</f>
        <v>12151.7</v>
      </c>
      <c r="E150" s="77">
        <f>'Ведомственная структура'!H688</f>
        <v>0</v>
      </c>
      <c r="F150" s="77">
        <f>'Ведомственная структура'!I688</f>
        <v>0</v>
      </c>
    </row>
    <row r="151" spans="1:6" ht="45">
      <c r="A151" s="95" t="s">
        <v>59</v>
      </c>
      <c r="B151" s="45" t="s">
        <v>28</v>
      </c>
      <c r="C151" s="45"/>
      <c r="D151" s="77">
        <f aca="true" t="shared" si="13" ref="D151:F152">SUM(D152)</f>
        <v>420</v>
      </c>
      <c r="E151" s="77">
        <f t="shared" si="13"/>
        <v>420</v>
      </c>
      <c r="F151" s="77">
        <f t="shared" si="13"/>
        <v>420</v>
      </c>
    </row>
    <row r="152" spans="1:6" ht="15">
      <c r="A152" s="76" t="s">
        <v>639</v>
      </c>
      <c r="B152" s="45" t="s">
        <v>28</v>
      </c>
      <c r="C152" s="44" t="s">
        <v>636</v>
      </c>
      <c r="D152" s="77">
        <f t="shared" si="13"/>
        <v>420</v>
      </c>
      <c r="E152" s="77">
        <f t="shared" si="13"/>
        <v>420</v>
      </c>
      <c r="F152" s="77">
        <f t="shared" si="13"/>
        <v>420</v>
      </c>
    </row>
    <row r="153" spans="1:6" ht="15">
      <c r="A153" s="76" t="s">
        <v>549</v>
      </c>
      <c r="B153" s="45" t="s">
        <v>28</v>
      </c>
      <c r="C153" s="44" t="s">
        <v>571</v>
      </c>
      <c r="D153" s="77">
        <f>'Ведомственная структура'!G104</f>
        <v>420</v>
      </c>
      <c r="E153" s="77">
        <f>'Ведомственная структура'!H104</f>
        <v>420</v>
      </c>
      <c r="F153" s="77">
        <f>'Ведомственная структура'!I104</f>
        <v>420</v>
      </c>
    </row>
    <row r="154" spans="1:6" ht="45">
      <c r="A154" s="46" t="s">
        <v>385</v>
      </c>
      <c r="B154" s="44" t="s">
        <v>390</v>
      </c>
      <c r="C154" s="44"/>
      <c r="D154" s="77">
        <f aca="true" t="shared" si="14" ref="D154:F158">D155</f>
        <v>12939</v>
      </c>
      <c r="E154" s="77">
        <f t="shared" si="14"/>
        <v>0</v>
      </c>
      <c r="F154" s="77">
        <f t="shared" si="14"/>
        <v>0</v>
      </c>
    </row>
    <row r="155" spans="1:6" ht="15">
      <c r="A155" s="46" t="s">
        <v>639</v>
      </c>
      <c r="B155" s="44" t="s">
        <v>390</v>
      </c>
      <c r="C155" s="44" t="s">
        <v>636</v>
      </c>
      <c r="D155" s="77">
        <f t="shared" si="14"/>
        <v>12939</v>
      </c>
      <c r="E155" s="77">
        <f t="shared" si="14"/>
        <v>0</v>
      </c>
      <c r="F155" s="77">
        <f t="shared" si="14"/>
        <v>0</v>
      </c>
    </row>
    <row r="156" spans="1:6" ht="15">
      <c r="A156" s="46" t="s">
        <v>549</v>
      </c>
      <c r="B156" s="44" t="s">
        <v>390</v>
      </c>
      <c r="C156" s="44" t="s">
        <v>571</v>
      </c>
      <c r="D156" s="77">
        <f>'Ведомственная структура'!G334</f>
        <v>12939</v>
      </c>
      <c r="E156" s="77">
        <f>'Ведомственная структура'!H334</f>
        <v>0</v>
      </c>
      <c r="F156" s="77">
        <f>'Ведомственная структура'!I334</f>
        <v>0</v>
      </c>
    </row>
    <row r="157" spans="1:6" ht="75">
      <c r="A157" s="46" t="s">
        <v>263</v>
      </c>
      <c r="B157" s="44" t="s">
        <v>262</v>
      </c>
      <c r="C157" s="44"/>
      <c r="D157" s="77">
        <f t="shared" si="14"/>
        <v>1182</v>
      </c>
      <c r="E157" s="77">
        <f t="shared" si="14"/>
        <v>0</v>
      </c>
      <c r="F157" s="77">
        <f t="shared" si="14"/>
        <v>0</v>
      </c>
    </row>
    <row r="158" spans="1:6" ht="15">
      <c r="A158" s="46" t="s">
        <v>639</v>
      </c>
      <c r="B158" s="44" t="s">
        <v>262</v>
      </c>
      <c r="C158" s="44" t="s">
        <v>636</v>
      </c>
      <c r="D158" s="77">
        <f>D159</f>
        <v>1182</v>
      </c>
      <c r="E158" s="77">
        <f t="shared" si="14"/>
        <v>0</v>
      </c>
      <c r="F158" s="77">
        <f t="shared" si="14"/>
        <v>0</v>
      </c>
    </row>
    <row r="159" spans="1:6" ht="15">
      <c r="A159" s="46" t="s">
        <v>549</v>
      </c>
      <c r="B159" s="44" t="s">
        <v>262</v>
      </c>
      <c r="C159" s="44" t="s">
        <v>571</v>
      </c>
      <c r="D159" s="77">
        <f>'Ведомственная структура'!G363</f>
        <v>1182</v>
      </c>
      <c r="E159" s="77">
        <f>'Ведомственная структура'!H363</f>
        <v>0</v>
      </c>
      <c r="F159" s="77">
        <f>'Ведомственная структура'!I363</f>
        <v>0</v>
      </c>
    </row>
    <row r="160" spans="1:6" ht="15">
      <c r="A160" s="95" t="s">
        <v>38</v>
      </c>
      <c r="B160" s="44" t="s">
        <v>705</v>
      </c>
      <c r="C160" s="45"/>
      <c r="D160" s="77">
        <f>SUM(D161)</f>
        <v>3336.7000000000003</v>
      </c>
      <c r="E160" s="77">
        <f>SUM(E161)</f>
        <v>3221.2</v>
      </c>
      <c r="F160" s="77">
        <f>SUM(F161)</f>
        <v>3320.2</v>
      </c>
    </row>
    <row r="161" spans="1:6" ht="15">
      <c r="A161" s="95" t="s">
        <v>39</v>
      </c>
      <c r="B161" s="45" t="s">
        <v>706</v>
      </c>
      <c r="C161" s="45"/>
      <c r="D161" s="77">
        <f>SUM(D162+D167+D170+D175)</f>
        <v>3336.7000000000003</v>
      </c>
      <c r="E161" s="77">
        <f>SUM(E162+E167+E170+E175)</f>
        <v>3221.2</v>
      </c>
      <c r="F161" s="77">
        <f>SUM(F162+F167+F170+F175)</f>
        <v>3320.2</v>
      </c>
    </row>
    <row r="162" spans="1:6" ht="15">
      <c r="A162" s="95" t="s">
        <v>662</v>
      </c>
      <c r="B162" s="45" t="s">
        <v>40</v>
      </c>
      <c r="C162" s="45"/>
      <c r="D162" s="77">
        <f>SUM(D163+D165)</f>
        <v>2465.7000000000003</v>
      </c>
      <c r="E162" s="77">
        <f>SUM(E163+E165)</f>
        <v>2306.1</v>
      </c>
      <c r="F162" s="77">
        <f>SUM(F163+F165)</f>
        <v>2353.1</v>
      </c>
    </row>
    <row r="163" spans="1:6" ht="15">
      <c r="A163" s="76" t="s">
        <v>619</v>
      </c>
      <c r="B163" s="45" t="s">
        <v>40</v>
      </c>
      <c r="C163" s="44" t="s">
        <v>620</v>
      </c>
      <c r="D163" s="77">
        <f>SUM(D164)</f>
        <v>44.3</v>
      </c>
      <c r="E163" s="77">
        <f>SUM(E164)</f>
        <v>45.2</v>
      </c>
      <c r="F163" s="77">
        <f>SUM(F164)</f>
        <v>46.1</v>
      </c>
    </row>
    <row r="164" spans="1:6" ht="15">
      <c r="A164" s="76" t="s">
        <v>622</v>
      </c>
      <c r="B164" s="45" t="s">
        <v>40</v>
      </c>
      <c r="C164" s="44" t="s">
        <v>621</v>
      </c>
      <c r="D164" s="77">
        <f>'Ведомственная структура'!G468</f>
        <v>44.3</v>
      </c>
      <c r="E164" s="77">
        <f>'Ведомственная структура'!H468</f>
        <v>45.2</v>
      </c>
      <c r="F164" s="77">
        <f>'Ведомственная структура'!I468</f>
        <v>46.1</v>
      </c>
    </row>
    <row r="165" spans="1:6" ht="15">
      <c r="A165" s="76" t="s">
        <v>631</v>
      </c>
      <c r="B165" s="45" t="s">
        <v>40</v>
      </c>
      <c r="C165" s="44" t="s">
        <v>632</v>
      </c>
      <c r="D165" s="77">
        <f>SUM(D166)</f>
        <v>2421.4</v>
      </c>
      <c r="E165" s="77">
        <f>SUM(E166)</f>
        <v>2260.9</v>
      </c>
      <c r="F165" s="77">
        <f>SUM(F166)</f>
        <v>2307</v>
      </c>
    </row>
    <row r="166" spans="1:6" ht="15">
      <c r="A166" s="76" t="s">
        <v>630</v>
      </c>
      <c r="B166" s="45" t="s">
        <v>40</v>
      </c>
      <c r="C166" s="44" t="s">
        <v>633</v>
      </c>
      <c r="D166" s="77">
        <f>'Ведомственная структура'!G470</f>
        <v>2421.4</v>
      </c>
      <c r="E166" s="77">
        <f>'Ведомственная структура'!H470</f>
        <v>2260.9</v>
      </c>
      <c r="F166" s="77">
        <f>'Ведомственная структура'!I470</f>
        <v>2307</v>
      </c>
    </row>
    <row r="167" spans="1:6" ht="15">
      <c r="A167" s="76" t="s">
        <v>490</v>
      </c>
      <c r="B167" s="45" t="s">
        <v>41</v>
      </c>
      <c r="C167" s="44"/>
      <c r="D167" s="77">
        <f aca="true" t="shared" si="15" ref="D167:F168">SUM(D168)</f>
        <v>115</v>
      </c>
      <c r="E167" s="77">
        <f t="shared" si="15"/>
        <v>132</v>
      </c>
      <c r="F167" s="77">
        <f t="shared" si="15"/>
        <v>144</v>
      </c>
    </row>
    <row r="168" spans="1:6" ht="15">
      <c r="A168" s="95" t="s">
        <v>631</v>
      </c>
      <c r="B168" s="45" t="s">
        <v>41</v>
      </c>
      <c r="C168" s="45">
        <v>300</v>
      </c>
      <c r="D168" s="77">
        <f t="shared" si="15"/>
        <v>115</v>
      </c>
      <c r="E168" s="77">
        <f t="shared" si="15"/>
        <v>132</v>
      </c>
      <c r="F168" s="77">
        <f t="shared" si="15"/>
        <v>144</v>
      </c>
    </row>
    <row r="169" spans="1:6" ht="15">
      <c r="A169" s="95" t="s">
        <v>630</v>
      </c>
      <c r="B169" s="45" t="s">
        <v>41</v>
      </c>
      <c r="C169" s="45">
        <v>310</v>
      </c>
      <c r="D169" s="77">
        <f>'Ведомственная структура'!G482</f>
        <v>115</v>
      </c>
      <c r="E169" s="77">
        <f>'Ведомственная структура'!H482</f>
        <v>132</v>
      </c>
      <c r="F169" s="77">
        <f>'Ведомственная структура'!I482</f>
        <v>144</v>
      </c>
    </row>
    <row r="170" spans="1:6" ht="30">
      <c r="A170" s="95" t="s">
        <v>562</v>
      </c>
      <c r="B170" s="45" t="s">
        <v>42</v>
      </c>
      <c r="C170" s="45"/>
      <c r="D170" s="77">
        <f>SUM(D171+D173)</f>
        <v>174.60000000000002</v>
      </c>
      <c r="E170" s="77">
        <f>SUM(E171+E173)</f>
        <v>220.9</v>
      </c>
      <c r="F170" s="77">
        <f>SUM(F171+F173)</f>
        <v>241</v>
      </c>
    </row>
    <row r="171" spans="1:6" ht="15">
      <c r="A171" s="76" t="s">
        <v>619</v>
      </c>
      <c r="B171" s="45" t="s">
        <v>42</v>
      </c>
      <c r="C171" s="44" t="s">
        <v>620</v>
      </c>
      <c r="D171" s="77">
        <f>SUM(D172)</f>
        <v>3.8</v>
      </c>
      <c r="E171" s="77">
        <f>SUM(E172)</f>
        <v>4.3</v>
      </c>
      <c r="F171" s="77">
        <f>SUM(F172)</f>
        <v>4.7</v>
      </c>
    </row>
    <row r="172" spans="1:6" ht="15">
      <c r="A172" s="76" t="s">
        <v>622</v>
      </c>
      <c r="B172" s="45" t="s">
        <v>42</v>
      </c>
      <c r="C172" s="44" t="s">
        <v>621</v>
      </c>
      <c r="D172" s="77">
        <f>'Ведомственная структура'!G485</f>
        <v>3.8</v>
      </c>
      <c r="E172" s="77">
        <f>'Ведомственная структура'!H485</f>
        <v>4.3</v>
      </c>
      <c r="F172" s="77">
        <f>'Ведомственная структура'!I485</f>
        <v>4.7</v>
      </c>
    </row>
    <row r="173" spans="1:6" ht="15">
      <c r="A173" s="95" t="s">
        <v>631</v>
      </c>
      <c r="B173" s="45" t="s">
        <v>42</v>
      </c>
      <c r="C173" s="45">
        <v>300</v>
      </c>
      <c r="D173" s="77">
        <f>SUM(D174)</f>
        <v>170.8</v>
      </c>
      <c r="E173" s="77">
        <f>SUM(E174)</f>
        <v>216.6</v>
      </c>
      <c r="F173" s="77">
        <f>SUM(F174)</f>
        <v>236.3</v>
      </c>
    </row>
    <row r="174" spans="1:6" ht="15">
      <c r="A174" s="95" t="s">
        <v>630</v>
      </c>
      <c r="B174" s="45" t="s">
        <v>42</v>
      </c>
      <c r="C174" s="45">
        <v>310</v>
      </c>
      <c r="D174" s="77">
        <f>'Ведомственная структура'!G487</f>
        <v>170.8</v>
      </c>
      <c r="E174" s="77">
        <f>'Ведомственная структура'!H487</f>
        <v>216.6</v>
      </c>
      <c r="F174" s="77">
        <f>'Ведомственная структура'!I487</f>
        <v>236.3</v>
      </c>
    </row>
    <row r="175" spans="1:6" ht="45">
      <c r="A175" s="95" t="s">
        <v>668</v>
      </c>
      <c r="B175" s="45" t="s">
        <v>43</v>
      </c>
      <c r="C175" s="45"/>
      <c r="D175" s="77">
        <f>SUM(D176+D178)</f>
        <v>581.4000000000001</v>
      </c>
      <c r="E175" s="77">
        <f>SUM(E176+E178)</f>
        <v>562.2</v>
      </c>
      <c r="F175" s="77">
        <f>SUM(F176+F178)</f>
        <v>582.1</v>
      </c>
    </row>
    <row r="176" spans="1:6" ht="15">
      <c r="A176" s="76" t="s">
        <v>619</v>
      </c>
      <c r="B176" s="45" t="s">
        <v>43</v>
      </c>
      <c r="C176" s="44" t="s">
        <v>620</v>
      </c>
      <c r="D176" s="77">
        <f>SUM(D177)</f>
        <v>12.2</v>
      </c>
      <c r="E176" s="77">
        <f>SUM(E177)</f>
        <v>11.5</v>
      </c>
      <c r="F176" s="77">
        <f>SUM(F177)</f>
        <v>11.5</v>
      </c>
    </row>
    <row r="177" spans="1:6" ht="15">
      <c r="A177" s="76" t="s">
        <v>622</v>
      </c>
      <c r="B177" s="45" t="s">
        <v>43</v>
      </c>
      <c r="C177" s="44" t="s">
        <v>621</v>
      </c>
      <c r="D177" s="77">
        <f>'Ведомственная структура'!G490</f>
        <v>12.2</v>
      </c>
      <c r="E177" s="77">
        <f>'Ведомственная структура'!H490</f>
        <v>11.5</v>
      </c>
      <c r="F177" s="77">
        <f>'Ведомственная структура'!I490</f>
        <v>11.5</v>
      </c>
    </row>
    <row r="178" spans="1:6" ht="15">
      <c r="A178" s="95" t="s">
        <v>631</v>
      </c>
      <c r="B178" s="45" t="s">
        <v>43</v>
      </c>
      <c r="C178" s="45">
        <v>300</v>
      </c>
      <c r="D178" s="77">
        <f>SUM(D179)</f>
        <v>569.2</v>
      </c>
      <c r="E178" s="77">
        <f>SUM(E179)</f>
        <v>550.7</v>
      </c>
      <c r="F178" s="77">
        <f>SUM(F179)</f>
        <v>570.6</v>
      </c>
    </row>
    <row r="179" spans="1:6" ht="15">
      <c r="A179" s="95" t="s">
        <v>630</v>
      </c>
      <c r="B179" s="45" t="s">
        <v>43</v>
      </c>
      <c r="C179" s="45">
        <v>310</v>
      </c>
      <c r="D179" s="77">
        <f>'Ведомственная структура'!G492</f>
        <v>569.2</v>
      </c>
      <c r="E179" s="77">
        <f>'Ведомственная структура'!H492</f>
        <v>550.7</v>
      </c>
      <c r="F179" s="77">
        <f>'Ведомственная структура'!I492</f>
        <v>570.6</v>
      </c>
    </row>
    <row r="180" spans="1:6" ht="15">
      <c r="A180" s="76" t="s">
        <v>680</v>
      </c>
      <c r="B180" s="44" t="s">
        <v>691</v>
      </c>
      <c r="C180" s="44"/>
      <c r="D180" s="77">
        <f aca="true" t="shared" si="16" ref="D180:F182">SUM(D181)</f>
        <v>238.9</v>
      </c>
      <c r="E180" s="77">
        <f t="shared" si="16"/>
        <v>0</v>
      </c>
      <c r="F180" s="77">
        <f t="shared" si="16"/>
        <v>0</v>
      </c>
    </row>
    <row r="181" spans="1:6" ht="15">
      <c r="A181" s="76" t="s">
        <v>681</v>
      </c>
      <c r="B181" s="44" t="s">
        <v>692</v>
      </c>
      <c r="C181" s="44"/>
      <c r="D181" s="77">
        <f t="shared" si="16"/>
        <v>238.9</v>
      </c>
      <c r="E181" s="77">
        <f t="shared" si="16"/>
        <v>0</v>
      </c>
      <c r="F181" s="77">
        <f t="shared" si="16"/>
        <v>0</v>
      </c>
    </row>
    <row r="182" spans="1:6" ht="15">
      <c r="A182" s="76" t="s">
        <v>619</v>
      </c>
      <c r="B182" s="44" t="s">
        <v>692</v>
      </c>
      <c r="C182" s="44" t="s">
        <v>625</v>
      </c>
      <c r="D182" s="77">
        <f t="shared" si="16"/>
        <v>238.9</v>
      </c>
      <c r="E182" s="77">
        <f t="shared" si="16"/>
        <v>0</v>
      </c>
      <c r="F182" s="77">
        <f t="shared" si="16"/>
        <v>0</v>
      </c>
    </row>
    <row r="183" spans="1:6" ht="15">
      <c r="A183" s="76" t="s">
        <v>622</v>
      </c>
      <c r="B183" s="44" t="s">
        <v>692</v>
      </c>
      <c r="C183" s="44" t="s">
        <v>354</v>
      </c>
      <c r="D183" s="77">
        <f>'Ведомственная структура'!G147</f>
        <v>238.9</v>
      </c>
      <c r="E183" s="77">
        <f>'Ведомственная структура'!H147</f>
        <v>0</v>
      </c>
      <c r="F183" s="77">
        <f>'Ведомственная структура'!I147</f>
        <v>0</v>
      </c>
    </row>
    <row r="184" spans="1:6" ht="15">
      <c r="A184" s="76" t="s">
        <v>577</v>
      </c>
      <c r="B184" s="44" t="s">
        <v>694</v>
      </c>
      <c r="C184" s="44"/>
      <c r="D184" s="47">
        <f>SUM(D185+D205+D212+D220+D224)</f>
        <v>45441.2</v>
      </c>
      <c r="E184" s="47">
        <f>SUM(E185+E205+E212+E220+E224)</f>
        <v>28630.2</v>
      </c>
      <c r="F184" s="47">
        <f>SUM(F185+F205+F212+F220+F224)</f>
        <v>27142.2</v>
      </c>
    </row>
    <row r="185" spans="1:6" ht="15">
      <c r="A185" s="76" t="s">
        <v>60</v>
      </c>
      <c r="B185" s="44" t="s">
        <v>61</v>
      </c>
      <c r="C185" s="44"/>
      <c r="D185" s="47">
        <f>SUM(D186+D191+D202+D199)</f>
        <v>41940.6</v>
      </c>
      <c r="E185" s="47">
        <f>SUM(E186+E191+E202)</f>
        <v>15285</v>
      </c>
      <c r="F185" s="47">
        <f>SUM(F186+F191+F202)</f>
        <v>13817</v>
      </c>
    </row>
    <row r="186" spans="1:6" ht="30">
      <c r="A186" s="76" t="s">
        <v>433</v>
      </c>
      <c r="B186" s="44" t="s">
        <v>434</v>
      </c>
      <c r="C186" s="44"/>
      <c r="D186" s="47">
        <f>SUM(D189+D187)</f>
        <v>28360.1</v>
      </c>
      <c r="E186" s="47">
        <f>SUM(E189)</f>
        <v>8385</v>
      </c>
      <c r="F186" s="47">
        <f>SUM(F189)</f>
        <v>7430</v>
      </c>
    </row>
    <row r="187" spans="1:6" ht="15">
      <c r="A187" s="76" t="s">
        <v>619</v>
      </c>
      <c r="B187" s="44" t="s">
        <v>434</v>
      </c>
      <c r="C187" s="44" t="s">
        <v>620</v>
      </c>
      <c r="D187" s="77">
        <f>SUM(D188)</f>
        <v>576.8</v>
      </c>
      <c r="E187" s="47"/>
      <c r="F187" s="47"/>
    </row>
    <row r="188" spans="1:6" ht="15">
      <c r="A188" s="76" t="s">
        <v>622</v>
      </c>
      <c r="B188" s="44" t="s">
        <v>434</v>
      </c>
      <c r="C188" s="44" t="s">
        <v>621</v>
      </c>
      <c r="D188" s="77">
        <f>'Ведомственная структура'!G181+'Ведомственная структура'!G369</f>
        <v>576.8</v>
      </c>
      <c r="E188" s="47"/>
      <c r="F188" s="47"/>
    </row>
    <row r="189" spans="1:6" ht="15">
      <c r="A189" s="76" t="s">
        <v>619</v>
      </c>
      <c r="B189" s="44" t="s">
        <v>434</v>
      </c>
      <c r="C189" s="44" t="s">
        <v>601</v>
      </c>
      <c r="D189" s="47">
        <f>SUM(D190)</f>
        <v>27783.3</v>
      </c>
      <c r="E189" s="47">
        <f>SUM(E190)</f>
        <v>8385</v>
      </c>
      <c r="F189" s="47">
        <f>SUM(F190)</f>
        <v>7430</v>
      </c>
    </row>
    <row r="190" spans="1:6" ht="15">
      <c r="A190" s="76" t="s">
        <v>622</v>
      </c>
      <c r="B190" s="44" t="s">
        <v>434</v>
      </c>
      <c r="C190" s="44" t="s">
        <v>603</v>
      </c>
      <c r="D190" s="77">
        <f>'Ведомственная структура'!G435+'Ведомственная структура'!G518+'Ведомственная структура'!G696+'Ведомственная структура'!G743+'Ведомственная структура'!G982+'Ведомственная структура'!G797+'Ведомственная структура'!G939+'Ведомственная структура'!G836</f>
        <v>27783.3</v>
      </c>
      <c r="E190" s="77">
        <f>'Ведомственная структура'!H435+'Ведомственная структура'!H518+'Ведомственная структура'!H696+'Ведомственная структура'!H743+'Ведомственная структура'!H982+'Ведомственная структура'!H797+'Ведомственная структура'!H939+'Ведомственная структура'!H836</f>
        <v>8385</v>
      </c>
      <c r="F190" s="77">
        <f>'Ведомственная структура'!I435+'Ведомственная структура'!I518+'Ведомственная структура'!I696+'Ведомственная структура'!I743+'Ведомственная структура'!I982+'Ведомственная структура'!I797+'Ведомственная структура'!I939+'Ведомственная структура'!I836</f>
        <v>7430</v>
      </c>
    </row>
    <row r="191" spans="1:6" ht="15">
      <c r="A191" s="76" t="s">
        <v>682</v>
      </c>
      <c r="B191" s="44" t="s">
        <v>62</v>
      </c>
      <c r="C191" s="44"/>
      <c r="D191" s="47">
        <f>SUM(D192+D194+D196)</f>
        <v>3703.3</v>
      </c>
      <c r="E191" s="47">
        <f>SUM(E192+E194+E196)</f>
        <v>6900</v>
      </c>
      <c r="F191" s="47">
        <f>SUM(F192+F194+F196)</f>
        <v>6387</v>
      </c>
    </row>
    <row r="192" spans="1:6" ht="15">
      <c r="A192" s="76" t="s">
        <v>619</v>
      </c>
      <c r="B192" s="44" t="s">
        <v>62</v>
      </c>
      <c r="C192" s="44" t="s">
        <v>620</v>
      </c>
      <c r="D192" s="47">
        <f>SUM(D193)</f>
        <v>1197.2</v>
      </c>
      <c r="E192" s="47">
        <f>SUM(E193)</f>
        <v>200</v>
      </c>
      <c r="F192" s="47">
        <f>SUM(F193)</f>
        <v>200</v>
      </c>
    </row>
    <row r="193" spans="1:6" ht="15">
      <c r="A193" s="76" t="s">
        <v>622</v>
      </c>
      <c r="B193" s="44" t="s">
        <v>62</v>
      </c>
      <c r="C193" s="44" t="s">
        <v>621</v>
      </c>
      <c r="D193" s="77">
        <f>'Ведомственная структура'!G184+'Ведомственная структура'!G371+'Ведомственная структура'!G571</f>
        <v>1197.2</v>
      </c>
      <c r="E193" s="77">
        <f>'Ведомственная структура'!H571+'Ведомственная структура'!H184</f>
        <v>200</v>
      </c>
      <c r="F193" s="77">
        <f>'Ведомственная структура'!I571+'Ведомственная структура'!I184</f>
        <v>200</v>
      </c>
    </row>
    <row r="194" spans="1:6" ht="15">
      <c r="A194" s="76" t="s">
        <v>587</v>
      </c>
      <c r="B194" s="44" t="s">
        <v>62</v>
      </c>
      <c r="C194" s="44" t="s">
        <v>601</v>
      </c>
      <c r="D194" s="47">
        <f>SUM(D195)</f>
        <v>2497.8</v>
      </c>
      <c r="E194" s="47">
        <f>SUM(E195)</f>
        <v>6700</v>
      </c>
      <c r="F194" s="47">
        <f>SUM(F195)</f>
        <v>6187</v>
      </c>
    </row>
    <row r="195" spans="1:6" ht="15">
      <c r="A195" s="76" t="s">
        <v>602</v>
      </c>
      <c r="B195" s="44" t="s">
        <v>62</v>
      </c>
      <c r="C195" s="44" t="s">
        <v>603</v>
      </c>
      <c r="D195" s="47">
        <f>'Ведомственная структура'!G438+'Ведомственная структура'!G521+'Ведомственная структура'!G747+'Ведомственная структура'!G699+'Ведомственная структура'!G800+'Ведомственная структура'!G942+'Ведомственная структура'!G985</f>
        <v>2497.8</v>
      </c>
      <c r="E195" s="47">
        <f>'Ведомственная структура'!H699+'Ведомственная структура'!H747+'Ведомственная структура'!H521+'Ведомственная структура'!H800+'Ведомственная структура'!H942+'Ведомственная структура'!H985</f>
        <v>6700</v>
      </c>
      <c r="F195" s="47">
        <f>'Ведомственная структура'!I699+'Ведомственная структура'!I747+'Ведомственная структура'!I521+'Ведомственная структура'!I800+'Ведомственная структура'!I942+'Ведомственная структура'!I985</f>
        <v>6187</v>
      </c>
    </row>
    <row r="196" spans="1:6" ht="15">
      <c r="A196" s="76" t="s">
        <v>623</v>
      </c>
      <c r="B196" s="44" t="s">
        <v>62</v>
      </c>
      <c r="C196" s="44" t="s">
        <v>625</v>
      </c>
      <c r="D196" s="47">
        <f>SUM(D197+D198)</f>
        <v>8.3</v>
      </c>
      <c r="E196" s="47">
        <f>SUM(E197)</f>
        <v>0</v>
      </c>
      <c r="F196" s="47">
        <f>SUM(F197)</f>
        <v>0</v>
      </c>
    </row>
    <row r="197" spans="1:6" ht="15">
      <c r="A197" s="76" t="s">
        <v>655</v>
      </c>
      <c r="B197" s="44" t="s">
        <v>62</v>
      </c>
      <c r="C197" s="44" t="s">
        <v>654</v>
      </c>
      <c r="D197" s="47">
        <f>'Ведомственная структура'!G186</f>
        <v>7.9</v>
      </c>
      <c r="E197" s="47">
        <f>'Ведомственная структура'!H186</f>
        <v>0</v>
      </c>
      <c r="F197" s="47">
        <f>'Ведомственная структура'!I186</f>
        <v>0</v>
      </c>
    </row>
    <row r="198" spans="1:6" ht="15">
      <c r="A198" s="46" t="s">
        <v>624</v>
      </c>
      <c r="B198" s="44" t="s">
        <v>62</v>
      </c>
      <c r="C198" s="44" t="s">
        <v>626</v>
      </c>
      <c r="D198" s="47">
        <f>'Ведомственная структура'!G1083</f>
        <v>0.4</v>
      </c>
      <c r="E198" s="47">
        <f>'Ведомственная структура'!H1083</f>
        <v>0</v>
      </c>
      <c r="F198" s="47">
        <f>'Ведомственная структура'!I1083</f>
        <v>0</v>
      </c>
    </row>
    <row r="199" spans="1:6" ht="30">
      <c r="A199" s="46" t="s">
        <v>340</v>
      </c>
      <c r="B199" s="43" t="s">
        <v>364</v>
      </c>
      <c r="C199" s="43"/>
      <c r="D199" s="47">
        <f>D200</f>
        <v>9226.6</v>
      </c>
      <c r="E199" s="47"/>
      <c r="F199" s="47"/>
    </row>
    <row r="200" spans="1:6" ht="15">
      <c r="A200" s="76" t="s">
        <v>587</v>
      </c>
      <c r="B200" s="43" t="s">
        <v>364</v>
      </c>
      <c r="C200" s="43" t="s">
        <v>601</v>
      </c>
      <c r="D200" s="47">
        <f>D201</f>
        <v>9226.6</v>
      </c>
      <c r="E200" s="47"/>
      <c r="F200" s="47"/>
    </row>
    <row r="201" spans="1:6" ht="15">
      <c r="A201" s="46" t="s">
        <v>602</v>
      </c>
      <c r="B201" s="43" t="s">
        <v>364</v>
      </c>
      <c r="C201" s="43" t="s">
        <v>603</v>
      </c>
      <c r="D201" s="47">
        <f>'Ведомственная структура'!G702+'Ведомственная структура'!G750+'Ведомственная структура'!G803</f>
        <v>9226.6</v>
      </c>
      <c r="E201" s="47"/>
      <c r="F201" s="47"/>
    </row>
    <row r="202" spans="1:6" ht="30">
      <c r="A202" s="46" t="s">
        <v>288</v>
      </c>
      <c r="B202" s="44" t="s">
        <v>290</v>
      </c>
      <c r="C202" s="44"/>
      <c r="D202" s="47">
        <f aca="true" t="shared" si="17" ref="D202:F203">D203</f>
        <v>650.6</v>
      </c>
      <c r="E202" s="47">
        <f t="shared" si="17"/>
        <v>0</v>
      </c>
      <c r="F202" s="47">
        <f t="shared" si="17"/>
        <v>0</v>
      </c>
    </row>
    <row r="203" spans="1:6" ht="15">
      <c r="A203" s="46" t="s">
        <v>619</v>
      </c>
      <c r="B203" s="44" t="s">
        <v>290</v>
      </c>
      <c r="C203" s="44" t="s">
        <v>620</v>
      </c>
      <c r="D203" s="47">
        <f t="shared" si="17"/>
        <v>650.6</v>
      </c>
      <c r="E203" s="47">
        <f t="shared" si="17"/>
        <v>0</v>
      </c>
      <c r="F203" s="47">
        <f t="shared" si="17"/>
        <v>0</v>
      </c>
    </row>
    <row r="204" spans="1:6" ht="15">
      <c r="A204" s="46" t="s">
        <v>622</v>
      </c>
      <c r="B204" s="44" t="s">
        <v>290</v>
      </c>
      <c r="C204" s="44" t="s">
        <v>621</v>
      </c>
      <c r="D204" s="47">
        <f>'Ведомственная структура'!G339</f>
        <v>650.6</v>
      </c>
      <c r="E204" s="47">
        <f>'Ведомственная структура'!H339</f>
        <v>0</v>
      </c>
      <c r="F204" s="47">
        <f>'Ведомственная структура'!I339</f>
        <v>0</v>
      </c>
    </row>
    <row r="205" spans="1:6" ht="15">
      <c r="A205" s="76" t="s">
        <v>653</v>
      </c>
      <c r="B205" s="44" t="s">
        <v>702</v>
      </c>
      <c r="C205" s="44"/>
      <c r="D205" s="77">
        <f>SUM(D206+D209)</f>
        <v>1892.6</v>
      </c>
      <c r="E205" s="77">
        <f>SUM(E206+E209)</f>
        <v>170</v>
      </c>
      <c r="F205" s="77">
        <f>SUM(F206+F209)</f>
        <v>150</v>
      </c>
    </row>
    <row r="206" spans="1:6" ht="15">
      <c r="A206" s="76" t="s">
        <v>682</v>
      </c>
      <c r="B206" s="44" t="s">
        <v>703</v>
      </c>
      <c r="C206" s="44"/>
      <c r="D206" s="77">
        <f>SUM(D207)</f>
        <v>1848.6</v>
      </c>
      <c r="E206" s="77">
        <f>SUM(E207)</f>
        <v>170</v>
      </c>
      <c r="F206" s="77">
        <f>SUM(F207)</f>
        <v>150</v>
      </c>
    </row>
    <row r="207" spans="1:6" ht="15">
      <c r="A207" s="76" t="s">
        <v>623</v>
      </c>
      <c r="B207" s="44" t="s">
        <v>703</v>
      </c>
      <c r="C207" s="44" t="s">
        <v>625</v>
      </c>
      <c r="D207" s="77">
        <f>SUM(D208:D208)</f>
        <v>1848.6</v>
      </c>
      <c r="E207" s="77">
        <f>SUM(E208:E208)</f>
        <v>170</v>
      </c>
      <c r="F207" s="77">
        <f>SUM(F208:F208)</f>
        <v>150</v>
      </c>
    </row>
    <row r="208" spans="1:6" ht="15">
      <c r="A208" s="76" t="s">
        <v>655</v>
      </c>
      <c r="B208" s="44" t="s">
        <v>703</v>
      </c>
      <c r="C208" s="44" t="s">
        <v>654</v>
      </c>
      <c r="D208" s="77">
        <f>'Ведомственная структура'!G656+'Ведомственная структура'!G190</f>
        <v>1848.6</v>
      </c>
      <c r="E208" s="77">
        <f>'Ведомственная структура'!H656</f>
        <v>170</v>
      </c>
      <c r="F208" s="77">
        <f>'Ведомственная структура'!I656</f>
        <v>150</v>
      </c>
    </row>
    <row r="209" spans="1:6" ht="15">
      <c r="A209" s="46" t="s">
        <v>606</v>
      </c>
      <c r="B209" s="43" t="s">
        <v>607</v>
      </c>
      <c r="C209" s="43"/>
      <c r="D209" s="77">
        <f>D210</f>
        <v>44</v>
      </c>
      <c r="E209" s="77">
        <f>E210</f>
        <v>0</v>
      </c>
      <c r="F209" s="77">
        <f>F210</f>
        <v>0</v>
      </c>
    </row>
    <row r="210" spans="1:6" ht="15">
      <c r="A210" s="46" t="s">
        <v>623</v>
      </c>
      <c r="B210" s="43" t="s">
        <v>607</v>
      </c>
      <c r="C210" s="43" t="s">
        <v>625</v>
      </c>
      <c r="D210" s="77">
        <f>SUM(D211:D211)</f>
        <v>44</v>
      </c>
      <c r="E210" s="77">
        <f>SUM(E211:E211)</f>
        <v>0</v>
      </c>
      <c r="F210" s="77">
        <f>SUM(F211:F211)</f>
        <v>0</v>
      </c>
    </row>
    <row r="211" spans="1:6" ht="15">
      <c r="A211" s="46" t="s">
        <v>655</v>
      </c>
      <c r="B211" s="43" t="s">
        <v>607</v>
      </c>
      <c r="C211" s="43" t="s">
        <v>654</v>
      </c>
      <c r="D211" s="77">
        <f>'Ведомственная структура'!G193</f>
        <v>44</v>
      </c>
      <c r="E211" s="77">
        <f>'Ведомственная структура'!H193</f>
        <v>0</v>
      </c>
      <c r="F211" s="77">
        <f>'Ведомственная структура'!I193</f>
        <v>0</v>
      </c>
    </row>
    <row r="212" spans="1:6" ht="15">
      <c r="A212" s="46" t="s">
        <v>64</v>
      </c>
      <c r="B212" s="91" t="s">
        <v>63</v>
      </c>
      <c r="C212" s="44"/>
      <c r="D212" s="47">
        <f>SUM(D216+D213)</f>
        <v>6</v>
      </c>
      <c r="E212" s="47">
        <f>SUM(E216+E213)</f>
        <v>12945</v>
      </c>
      <c r="F212" s="47">
        <f>SUM(F216+F213)</f>
        <v>12945</v>
      </c>
    </row>
    <row r="213" spans="1:6" ht="15">
      <c r="A213" s="46" t="s">
        <v>249</v>
      </c>
      <c r="B213" s="44" t="s">
        <v>248</v>
      </c>
      <c r="C213" s="44"/>
      <c r="D213" s="47">
        <f aca="true" t="shared" si="18" ref="D213:F214">D214</f>
        <v>0</v>
      </c>
      <c r="E213" s="47">
        <f t="shared" si="18"/>
        <v>12939</v>
      </c>
      <c r="F213" s="47">
        <f t="shared" si="18"/>
        <v>12939</v>
      </c>
    </row>
    <row r="214" spans="1:6" ht="15">
      <c r="A214" s="76" t="s">
        <v>619</v>
      </c>
      <c r="B214" s="44" t="s">
        <v>248</v>
      </c>
      <c r="C214" s="44" t="s">
        <v>620</v>
      </c>
      <c r="D214" s="47">
        <f t="shared" si="18"/>
        <v>0</v>
      </c>
      <c r="E214" s="47">
        <f t="shared" si="18"/>
        <v>12939</v>
      </c>
      <c r="F214" s="47">
        <f t="shared" si="18"/>
        <v>12939</v>
      </c>
    </row>
    <row r="215" spans="1:6" ht="15">
      <c r="A215" s="76" t="s">
        <v>622</v>
      </c>
      <c r="B215" s="44" t="s">
        <v>248</v>
      </c>
      <c r="C215" s="44" t="s">
        <v>621</v>
      </c>
      <c r="D215" s="47">
        <f>'Ведомственная структура'!G343</f>
        <v>0</v>
      </c>
      <c r="E215" s="47">
        <f>'Ведомственная структура'!H343</f>
        <v>12939</v>
      </c>
      <c r="F215" s="47">
        <f>'Ведомственная структура'!I343</f>
        <v>12939</v>
      </c>
    </row>
    <row r="216" spans="1:6" ht="15">
      <c r="A216" s="76" t="s">
        <v>65</v>
      </c>
      <c r="B216" s="91" t="s">
        <v>66</v>
      </c>
      <c r="C216" s="44"/>
      <c r="D216" s="47">
        <f aca="true" t="shared" si="19" ref="D216:F218">SUM(D217)</f>
        <v>6</v>
      </c>
      <c r="E216" s="47">
        <f t="shared" si="19"/>
        <v>6</v>
      </c>
      <c r="F216" s="47">
        <f t="shared" si="19"/>
        <v>6</v>
      </c>
    </row>
    <row r="217" spans="1:6" ht="15">
      <c r="A217" s="76" t="s">
        <v>679</v>
      </c>
      <c r="B217" s="91" t="s">
        <v>67</v>
      </c>
      <c r="C217" s="44"/>
      <c r="D217" s="47">
        <f t="shared" si="19"/>
        <v>6</v>
      </c>
      <c r="E217" s="47">
        <f t="shared" si="19"/>
        <v>6</v>
      </c>
      <c r="F217" s="47">
        <f t="shared" si="19"/>
        <v>6</v>
      </c>
    </row>
    <row r="218" spans="1:6" ht="15">
      <c r="A218" s="76" t="s">
        <v>619</v>
      </c>
      <c r="B218" s="91" t="s">
        <v>67</v>
      </c>
      <c r="C218" s="44" t="s">
        <v>620</v>
      </c>
      <c r="D218" s="47">
        <f t="shared" si="19"/>
        <v>6</v>
      </c>
      <c r="E218" s="47">
        <f t="shared" si="19"/>
        <v>6</v>
      </c>
      <c r="F218" s="47">
        <f t="shared" si="19"/>
        <v>6</v>
      </c>
    </row>
    <row r="219" spans="1:6" ht="15">
      <c r="A219" s="76" t="s">
        <v>622</v>
      </c>
      <c r="B219" s="91" t="s">
        <v>67</v>
      </c>
      <c r="C219" s="44" t="s">
        <v>621</v>
      </c>
      <c r="D219" s="77">
        <f>'Ведомственная структура'!G198</f>
        <v>6</v>
      </c>
      <c r="E219" s="77">
        <f>'Ведомственная структура'!H198</f>
        <v>6</v>
      </c>
      <c r="F219" s="77">
        <f>'Ведомственная структура'!I198</f>
        <v>6</v>
      </c>
    </row>
    <row r="220" spans="1:6" ht="15">
      <c r="A220" s="76" t="s">
        <v>578</v>
      </c>
      <c r="B220" s="44" t="s">
        <v>695</v>
      </c>
      <c r="C220" s="44"/>
      <c r="D220" s="47">
        <f aca="true" t="shared" si="20" ref="D220:F222">SUM(D221)</f>
        <v>1441.1000000000001</v>
      </c>
      <c r="E220" s="47">
        <f t="shared" si="20"/>
        <v>100</v>
      </c>
      <c r="F220" s="47">
        <f t="shared" si="20"/>
        <v>100</v>
      </c>
    </row>
    <row r="221" spans="1:6" ht="15">
      <c r="A221" s="76" t="s">
        <v>547</v>
      </c>
      <c r="B221" s="44" t="s">
        <v>696</v>
      </c>
      <c r="C221" s="44"/>
      <c r="D221" s="47">
        <f t="shared" si="20"/>
        <v>1441.1000000000001</v>
      </c>
      <c r="E221" s="47">
        <f t="shared" si="20"/>
        <v>100</v>
      </c>
      <c r="F221" s="47">
        <f t="shared" si="20"/>
        <v>100</v>
      </c>
    </row>
    <row r="222" spans="1:6" ht="15">
      <c r="A222" s="76" t="s">
        <v>623</v>
      </c>
      <c r="B222" s="44" t="s">
        <v>696</v>
      </c>
      <c r="C222" s="44" t="s">
        <v>625</v>
      </c>
      <c r="D222" s="47">
        <f t="shared" si="20"/>
        <v>1441.1000000000001</v>
      </c>
      <c r="E222" s="47">
        <f t="shared" si="20"/>
        <v>100</v>
      </c>
      <c r="F222" s="47">
        <f t="shared" si="20"/>
        <v>100</v>
      </c>
    </row>
    <row r="223" spans="1:6" ht="15">
      <c r="A223" s="76" t="s">
        <v>569</v>
      </c>
      <c r="B223" s="44" t="s">
        <v>696</v>
      </c>
      <c r="C223" s="44" t="s">
        <v>568</v>
      </c>
      <c r="D223" s="77">
        <f>'Ведомственная структура'!G153+'Ведомственная структура'!G422</f>
        <v>1441.1000000000001</v>
      </c>
      <c r="E223" s="77">
        <f>'Ведомственная структура'!H153+'Ведомственная структура'!H422</f>
        <v>100</v>
      </c>
      <c r="F223" s="77">
        <f>'Ведомственная структура'!I153+'Ведомственная структура'!I422</f>
        <v>100</v>
      </c>
    </row>
    <row r="224" spans="1:6" ht="15">
      <c r="A224" s="76" t="s">
        <v>629</v>
      </c>
      <c r="B224" s="44" t="s">
        <v>700</v>
      </c>
      <c r="C224" s="44"/>
      <c r="D224" s="77">
        <f>SUM(D225+D228)</f>
        <v>160.89999999999998</v>
      </c>
      <c r="E224" s="77">
        <f>SUM(E225+E228)</f>
        <v>130.2</v>
      </c>
      <c r="F224" s="77">
        <f>SUM(F225+F228)</f>
        <v>130.2</v>
      </c>
    </row>
    <row r="225" spans="1:6" ht="15">
      <c r="A225" s="76" t="s">
        <v>648</v>
      </c>
      <c r="B225" s="44" t="s">
        <v>701</v>
      </c>
      <c r="C225" s="44"/>
      <c r="D225" s="77">
        <f aca="true" t="shared" si="21" ref="D225:F226">SUM(D226)</f>
        <v>151.7</v>
      </c>
      <c r="E225" s="77">
        <f t="shared" si="21"/>
        <v>125</v>
      </c>
      <c r="F225" s="77">
        <f t="shared" si="21"/>
        <v>125</v>
      </c>
    </row>
    <row r="226" spans="1:6" ht="15">
      <c r="A226" s="76" t="s">
        <v>623</v>
      </c>
      <c r="B226" s="44" t="s">
        <v>701</v>
      </c>
      <c r="C226" s="44" t="s">
        <v>625</v>
      </c>
      <c r="D226" s="77">
        <f t="shared" si="21"/>
        <v>151.7</v>
      </c>
      <c r="E226" s="77">
        <f t="shared" si="21"/>
        <v>125</v>
      </c>
      <c r="F226" s="77">
        <f t="shared" si="21"/>
        <v>125</v>
      </c>
    </row>
    <row r="227" spans="1:6" ht="15">
      <c r="A227" s="76" t="s">
        <v>624</v>
      </c>
      <c r="B227" s="44" t="s">
        <v>701</v>
      </c>
      <c r="C227" s="44" t="s">
        <v>626</v>
      </c>
      <c r="D227" s="77">
        <f>'Ведомственная структура'!G202</f>
        <v>151.7</v>
      </c>
      <c r="E227" s="77">
        <f>'Ведомственная структура'!H202</f>
        <v>125</v>
      </c>
      <c r="F227" s="77">
        <f>'Ведомственная структура'!I202</f>
        <v>125</v>
      </c>
    </row>
    <row r="228" spans="1:6" ht="15">
      <c r="A228" s="46" t="s">
        <v>56</v>
      </c>
      <c r="B228" s="43" t="s">
        <v>55</v>
      </c>
      <c r="C228" s="43"/>
      <c r="D228" s="80">
        <f aca="true" t="shared" si="22" ref="D228:F229">SUM(D229)</f>
        <v>9.2</v>
      </c>
      <c r="E228" s="80">
        <f t="shared" si="22"/>
        <v>5.2</v>
      </c>
      <c r="F228" s="80">
        <f t="shared" si="22"/>
        <v>5.2</v>
      </c>
    </row>
    <row r="229" spans="1:6" ht="15">
      <c r="A229" s="46" t="s">
        <v>619</v>
      </c>
      <c r="B229" s="43" t="s">
        <v>55</v>
      </c>
      <c r="C229" s="43" t="s">
        <v>620</v>
      </c>
      <c r="D229" s="80">
        <f t="shared" si="22"/>
        <v>9.2</v>
      </c>
      <c r="E229" s="80">
        <f t="shared" si="22"/>
        <v>5.2</v>
      </c>
      <c r="F229" s="80">
        <f t="shared" si="22"/>
        <v>5.2</v>
      </c>
    </row>
    <row r="230" spans="1:6" ht="15">
      <c r="A230" s="46" t="s">
        <v>622</v>
      </c>
      <c r="B230" s="43" t="s">
        <v>55</v>
      </c>
      <c r="C230" s="43" t="s">
        <v>621</v>
      </c>
      <c r="D230" s="80">
        <f>SUM('Ведомственная структура'!G205)</f>
        <v>9.2</v>
      </c>
      <c r="E230" s="80">
        <f>SUM('Ведомственная структура'!H205)</f>
        <v>5.2</v>
      </c>
      <c r="F230" s="80">
        <f>SUM('Ведомственная структура'!I205)</f>
        <v>5.2</v>
      </c>
    </row>
    <row r="231" spans="1:6" ht="15">
      <c r="A231" s="72" t="s">
        <v>671</v>
      </c>
      <c r="B231" s="44"/>
      <c r="C231" s="44"/>
      <c r="D231" s="74">
        <f>SUM(D232+D341+D425+D467+D499+D508+D528+D559+D588+D593+D484+D618+D583+D566+D649+D633+D638+D664)</f>
        <v>803021</v>
      </c>
      <c r="E231" s="74">
        <f>SUM(E232+E341+E425+E467+E499+E508+E528+E559+E588+E593+E484+E618+E583+E566+E649+E633+E638+E664)</f>
        <v>675216.0000000001</v>
      </c>
      <c r="F231" s="74">
        <f>SUM(F232+F341+F425+F467+F499+F508+F528+F559+F588+F593+F484+F618+F583+F566+F649+F633+F638+F664)</f>
        <v>702262.6</v>
      </c>
    </row>
    <row r="232" spans="1:6" ht="28.5">
      <c r="A232" s="72" t="s">
        <v>241</v>
      </c>
      <c r="B232" s="73" t="s">
        <v>15</v>
      </c>
      <c r="C232" s="73"/>
      <c r="D232" s="74">
        <f>SUM(D233+D276)</f>
        <v>661963.9000000001</v>
      </c>
      <c r="E232" s="74">
        <f>SUM(E233+E276)</f>
        <v>601003.5</v>
      </c>
      <c r="F232" s="74">
        <f>SUM(F233+F276)</f>
        <v>621304.2</v>
      </c>
    </row>
    <row r="233" spans="1:6" ht="15">
      <c r="A233" s="76" t="s">
        <v>664</v>
      </c>
      <c r="B233" s="44" t="s">
        <v>16</v>
      </c>
      <c r="C233" s="44"/>
      <c r="D233" s="77">
        <f>SUM(D234+D247+D261+D265+D251+D269)</f>
        <v>149463.7</v>
      </c>
      <c r="E233" s="77">
        <f>SUM(E234+E247+E261+E265+E251+E269)</f>
        <v>124550.09999999999</v>
      </c>
      <c r="F233" s="77">
        <f>SUM(F234+F247+F261+F265+F251+F269)</f>
        <v>130799.09999999999</v>
      </c>
    </row>
    <row r="234" spans="1:6" ht="15">
      <c r="A234" s="76" t="s">
        <v>68</v>
      </c>
      <c r="B234" s="44" t="s">
        <v>75</v>
      </c>
      <c r="C234" s="44"/>
      <c r="D234" s="77">
        <f>SUM(D235+D238+D244+D241)</f>
        <v>126964.8</v>
      </c>
      <c r="E234" s="77">
        <f>SUM(E235+E238+E244)</f>
        <v>113583.4</v>
      </c>
      <c r="F234" s="77">
        <f>SUM(F235+F238+F244)</f>
        <v>119832.4</v>
      </c>
    </row>
    <row r="235" spans="1:6" ht="30">
      <c r="A235" s="76" t="s">
        <v>0</v>
      </c>
      <c r="B235" s="44" t="s">
        <v>17</v>
      </c>
      <c r="C235" s="44"/>
      <c r="D235" s="77">
        <f aca="true" t="shared" si="23" ref="D235:F236">SUM(D236)</f>
        <v>33909.2</v>
      </c>
      <c r="E235" s="77">
        <f t="shared" si="23"/>
        <v>32088.4</v>
      </c>
      <c r="F235" s="77">
        <f t="shared" si="23"/>
        <v>34115.2</v>
      </c>
    </row>
    <row r="236" spans="1:6" ht="15">
      <c r="A236" s="76" t="s">
        <v>587</v>
      </c>
      <c r="B236" s="44" t="s">
        <v>17</v>
      </c>
      <c r="C236" s="44" t="s">
        <v>601</v>
      </c>
      <c r="D236" s="77">
        <f t="shared" si="23"/>
        <v>33909.2</v>
      </c>
      <c r="E236" s="77">
        <f t="shared" si="23"/>
        <v>32088.4</v>
      </c>
      <c r="F236" s="77">
        <f t="shared" si="23"/>
        <v>34115.2</v>
      </c>
    </row>
    <row r="237" spans="1:6" ht="15">
      <c r="A237" s="76" t="s">
        <v>602</v>
      </c>
      <c r="B237" s="44" t="s">
        <v>17</v>
      </c>
      <c r="C237" s="44" t="s">
        <v>603</v>
      </c>
      <c r="D237" s="77">
        <f>'Ведомственная структура'!G708</f>
        <v>33909.2</v>
      </c>
      <c r="E237" s="77">
        <f>'Ведомственная структура'!H708</f>
        <v>32088.4</v>
      </c>
      <c r="F237" s="77">
        <f>'Ведомственная структура'!I708</f>
        <v>34115.2</v>
      </c>
    </row>
    <row r="238" spans="1:6" ht="15">
      <c r="A238" s="76" t="s">
        <v>378</v>
      </c>
      <c r="B238" s="44" t="s">
        <v>377</v>
      </c>
      <c r="C238" s="44"/>
      <c r="D238" s="77">
        <f aca="true" t="shared" si="24" ref="D238:F239">SUM(D239)</f>
        <v>1948.5</v>
      </c>
      <c r="E238" s="77">
        <f t="shared" si="24"/>
        <v>900</v>
      </c>
      <c r="F238" s="77">
        <f t="shared" si="24"/>
        <v>900</v>
      </c>
    </row>
    <row r="239" spans="1:6" ht="15">
      <c r="A239" s="76" t="s">
        <v>587</v>
      </c>
      <c r="B239" s="44" t="s">
        <v>377</v>
      </c>
      <c r="C239" s="44" t="s">
        <v>601</v>
      </c>
      <c r="D239" s="77">
        <f t="shared" si="24"/>
        <v>1948.5</v>
      </c>
      <c r="E239" s="77">
        <f t="shared" si="24"/>
        <v>900</v>
      </c>
      <c r="F239" s="77">
        <f t="shared" si="24"/>
        <v>900</v>
      </c>
    </row>
    <row r="240" spans="1:6" ht="15">
      <c r="A240" s="76" t="s">
        <v>602</v>
      </c>
      <c r="B240" s="44" t="s">
        <v>377</v>
      </c>
      <c r="C240" s="44" t="s">
        <v>603</v>
      </c>
      <c r="D240" s="77">
        <f>'Ведомственная структура'!G711</f>
        <v>1948.5</v>
      </c>
      <c r="E240" s="77">
        <f>'Ведомственная структура'!H711</f>
        <v>900</v>
      </c>
      <c r="F240" s="77">
        <f>'Ведомственная структура'!I711</f>
        <v>900</v>
      </c>
    </row>
    <row r="241" spans="1:6" ht="30">
      <c r="A241" s="46" t="s">
        <v>340</v>
      </c>
      <c r="B241" s="43" t="s">
        <v>341</v>
      </c>
      <c r="C241" s="44"/>
      <c r="D241" s="77">
        <f aca="true" t="shared" si="25" ref="D241:F242">D242</f>
        <v>8300.5</v>
      </c>
      <c r="E241" s="77">
        <f t="shared" si="25"/>
        <v>0</v>
      </c>
      <c r="F241" s="77">
        <f t="shared" si="25"/>
        <v>0</v>
      </c>
    </row>
    <row r="242" spans="1:6" ht="15">
      <c r="A242" s="76" t="s">
        <v>587</v>
      </c>
      <c r="B242" s="43" t="s">
        <v>341</v>
      </c>
      <c r="C242" s="44" t="s">
        <v>601</v>
      </c>
      <c r="D242" s="77">
        <f t="shared" si="25"/>
        <v>8300.5</v>
      </c>
      <c r="E242" s="77">
        <f t="shared" si="25"/>
        <v>0</v>
      </c>
      <c r="F242" s="77">
        <f t="shared" si="25"/>
        <v>0</v>
      </c>
    </row>
    <row r="243" spans="1:6" ht="15">
      <c r="A243" s="46" t="s">
        <v>602</v>
      </c>
      <c r="B243" s="43" t="s">
        <v>341</v>
      </c>
      <c r="C243" s="44" t="s">
        <v>603</v>
      </c>
      <c r="D243" s="77">
        <f>'Ведомственная структура'!G714</f>
        <v>8300.5</v>
      </c>
      <c r="E243" s="77"/>
      <c r="F243" s="77"/>
    </row>
    <row r="244" spans="1:6" ht="15">
      <c r="A244" s="76" t="s">
        <v>595</v>
      </c>
      <c r="B244" s="44" t="s">
        <v>18</v>
      </c>
      <c r="C244" s="44"/>
      <c r="D244" s="77">
        <f aca="true" t="shared" si="26" ref="D244:F245">SUM(D245)</f>
        <v>82806.6</v>
      </c>
      <c r="E244" s="77">
        <f t="shared" si="26"/>
        <v>80595</v>
      </c>
      <c r="F244" s="77">
        <f t="shared" si="26"/>
        <v>84817.2</v>
      </c>
    </row>
    <row r="245" spans="1:6" ht="15">
      <c r="A245" s="76" t="s">
        <v>587</v>
      </c>
      <c r="B245" s="44" t="s">
        <v>18</v>
      </c>
      <c r="C245" s="44" t="s">
        <v>601</v>
      </c>
      <c r="D245" s="77">
        <f t="shared" si="26"/>
        <v>82806.6</v>
      </c>
      <c r="E245" s="77">
        <f t="shared" si="26"/>
        <v>80595</v>
      </c>
      <c r="F245" s="77">
        <f t="shared" si="26"/>
        <v>84817.2</v>
      </c>
    </row>
    <row r="246" spans="1:6" ht="15">
      <c r="A246" s="76" t="s">
        <v>602</v>
      </c>
      <c r="B246" s="44" t="s">
        <v>18</v>
      </c>
      <c r="C246" s="44" t="s">
        <v>603</v>
      </c>
      <c r="D246" s="77">
        <f>'Ведомственная структура'!G717</f>
        <v>82806.6</v>
      </c>
      <c r="E246" s="77">
        <f>'Ведомственная структура'!H717</f>
        <v>80595</v>
      </c>
      <c r="F246" s="77">
        <f>'Ведомственная структура'!I717</f>
        <v>84817.2</v>
      </c>
    </row>
    <row r="247" spans="1:6" ht="45">
      <c r="A247" s="76" t="s">
        <v>71</v>
      </c>
      <c r="B247" s="44" t="s">
        <v>35</v>
      </c>
      <c r="C247" s="44"/>
      <c r="D247" s="47">
        <f aca="true" t="shared" si="27" ref="D247:F249">SUM(D248)</f>
        <v>160.4</v>
      </c>
      <c r="E247" s="47">
        <f t="shared" si="27"/>
        <v>216</v>
      </c>
      <c r="F247" s="47">
        <f t="shared" si="27"/>
        <v>216</v>
      </c>
    </row>
    <row r="248" spans="1:6" ht="15">
      <c r="A248" s="76" t="s">
        <v>76</v>
      </c>
      <c r="B248" s="44" t="s">
        <v>77</v>
      </c>
      <c r="C248" s="44"/>
      <c r="D248" s="47">
        <f t="shared" si="27"/>
        <v>160.4</v>
      </c>
      <c r="E248" s="47">
        <f t="shared" si="27"/>
        <v>216</v>
      </c>
      <c r="F248" s="47">
        <f t="shared" si="27"/>
        <v>216</v>
      </c>
    </row>
    <row r="249" spans="1:6" ht="15">
      <c r="A249" s="76" t="s">
        <v>631</v>
      </c>
      <c r="B249" s="44" t="s">
        <v>77</v>
      </c>
      <c r="C249" s="44" t="s">
        <v>632</v>
      </c>
      <c r="D249" s="47">
        <f t="shared" si="27"/>
        <v>160.4</v>
      </c>
      <c r="E249" s="47">
        <f t="shared" si="27"/>
        <v>216</v>
      </c>
      <c r="F249" s="47">
        <f t="shared" si="27"/>
        <v>216</v>
      </c>
    </row>
    <row r="250" spans="1:6" ht="15">
      <c r="A250" s="76" t="s">
        <v>630</v>
      </c>
      <c r="B250" s="44" t="s">
        <v>77</v>
      </c>
      <c r="C250" s="44" t="s">
        <v>633</v>
      </c>
      <c r="D250" s="77">
        <f>'Ведомственная структура'!G912</f>
        <v>160.4</v>
      </c>
      <c r="E250" s="77">
        <f>'Ведомственная структура'!H912</f>
        <v>216</v>
      </c>
      <c r="F250" s="77">
        <f>'Ведомственная структура'!I912</f>
        <v>216</v>
      </c>
    </row>
    <row r="251" spans="1:6" ht="30">
      <c r="A251" s="76" t="s">
        <v>463</v>
      </c>
      <c r="B251" s="44" t="s">
        <v>461</v>
      </c>
      <c r="C251" s="44"/>
      <c r="D251" s="77">
        <f>SUM(D258+D255+D252)</f>
        <v>2551.6</v>
      </c>
      <c r="E251" s="77">
        <f>SUM(E258+E255+E252)</f>
        <v>1000</v>
      </c>
      <c r="F251" s="77">
        <f>SUM(F258+F255+F252)</f>
        <v>1000</v>
      </c>
    </row>
    <row r="252" spans="1:6" ht="30">
      <c r="A252" s="46" t="s">
        <v>309</v>
      </c>
      <c r="B252" s="43" t="s">
        <v>333</v>
      </c>
      <c r="C252" s="44"/>
      <c r="D252" s="77">
        <f aca="true" t="shared" si="28" ref="D252:F253">D253</f>
        <v>1521.6</v>
      </c>
      <c r="E252" s="77">
        <f t="shared" si="28"/>
        <v>0</v>
      </c>
      <c r="F252" s="77">
        <f t="shared" si="28"/>
        <v>0</v>
      </c>
    </row>
    <row r="253" spans="1:6" ht="15">
      <c r="A253" s="76" t="s">
        <v>587</v>
      </c>
      <c r="B253" s="43" t="s">
        <v>333</v>
      </c>
      <c r="C253" s="44" t="s">
        <v>601</v>
      </c>
      <c r="D253" s="77">
        <f t="shared" si="28"/>
        <v>1521.6</v>
      </c>
      <c r="E253" s="77">
        <f t="shared" si="28"/>
        <v>0</v>
      </c>
      <c r="F253" s="77">
        <f t="shared" si="28"/>
        <v>0</v>
      </c>
    </row>
    <row r="254" spans="1:6" ht="15">
      <c r="A254" s="46" t="s">
        <v>602</v>
      </c>
      <c r="B254" s="43" t="s">
        <v>333</v>
      </c>
      <c r="C254" s="44" t="s">
        <v>603</v>
      </c>
      <c r="D254" s="77">
        <f>'Ведомственная структура'!G721</f>
        <v>1521.6</v>
      </c>
      <c r="E254" s="77">
        <f>'Ведомственная структура'!H721</f>
        <v>0</v>
      </c>
      <c r="F254" s="77">
        <f>'Ведомственная структура'!I721</f>
        <v>0</v>
      </c>
    </row>
    <row r="255" spans="1:6" ht="15">
      <c r="A255" s="76" t="s">
        <v>328</v>
      </c>
      <c r="B255" s="43" t="s">
        <v>330</v>
      </c>
      <c r="C255" s="43"/>
      <c r="D255" s="77">
        <f aca="true" t="shared" si="29" ref="D255:F256">D256</f>
        <v>130</v>
      </c>
      <c r="E255" s="77">
        <f t="shared" si="29"/>
        <v>0</v>
      </c>
      <c r="F255" s="77">
        <f t="shared" si="29"/>
        <v>0</v>
      </c>
    </row>
    <row r="256" spans="1:6" ht="15">
      <c r="A256" s="76" t="s">
        <v>587</v>
      </c>
      <c r="B256" s="43" t="s">
        <v>330</v>
      </c>
      <c r="C256" s="43" t="s">
        <v>601</v>
      </c>
      <c r="D256" s="77">
        <f t="shared" si="29"/>
        <v>130</v>
      </c>
      <c r="E256" s="77">
        <f t="shared" si="29"/>
        <v>0</v>
      </c>
      <c r="F256" s="77">
        <f t="shared" si="29"/>
        <v>0</v>
      </c>
    </row>
    <row r="257" spans="1:6" ht="15">
      <c r="A257" s="76" t="s">
        <v>602</v>
      </c>
      <c r="B257" s="43" t="s">
        <v>330</v>
      </c>
      <c r="C257" s="43" t="s">
        <v>603</v>
      </c>
      <c r="D257" s="77">
        <f>'Ведомственная структура'!G724</f>
        <v>130</v>
      </c>
      <c r="E257" s="77">
        <f>'Ведомственная структура'!H724</f>
        <v>0</v>
      </c>
      <c r="F257" s="77">
        <f>'Ведомственная структура'!I724</f>
        <v>0</v>
      </c>
    </row>
    <row r="258" spans="1:6" ht="15">
      <c r="A258" s="76" t="s">
        <v>76</v>
      </c>
      <c r="B258" s="44" t="s">
        <v>464</v>
      </c>
      <c r="C258" s="44"/>
      <c r="D258" s="77">
        <f aca="true" t="shared" si="30" ref="D258:F259">SUM(D259)</f>
        <v>900</v>
      </c>
      <c r="E258" s="77">
        <f t="shared" si="30"/>
        <v>1000</v>
      </c>
      <c r="F258" s="77">
        <f t="shared" si="30"/>
        <v>1000</v>
      </c>
    </row>
    <row r="259" spans="1:6" ht="15">
      <c r="A259" s="76" t="s">
        <v>587</v>
      </c>
      <c r="B259" s="44" t="s">
        <v>464</v>
      </c>
      <c r="C259" s="44" t="s">
        <v>601</v>
      </c>
      <c r="D259" s="77">
        <f t="shared" si="30"/>
        <v>900</v>
      </c>
      <c r="E259" s="77">
        <f t="shared" si="30"/>
        <v>1000</v>
      </c>
      <c r="F259" s="77">
        <f t="shared" si="30"/>
        <v>1000</v>
      </c>
    </row>
    <row r="260" spans="1:6" ht="15">
      <c r="A260" s="76" t="s">
        <v>602</v>
      </c>
      <c r="B260" s="44" t="s">
        <v>464</v>
      </c>
      <c r="C260" s="44" t="s">
        <v>603</v>
      </c>
      <c r="D260" s="77">
        <f>SUM('Ведомственная структура'!G727)</f>
        <v>900</v>
      </c>
      <c r="E260" s="77">
        <f>SUM('Ведомственная структура'!H727)</f>
        <v>1000</v>
      </c>
      <c r="F260" s="77">
        <f>SUM('Ведомственная структура'!I727)</f>
        <v>1000</v>
      </c>
    </row>
    <row r="261" spans="1:6" ht="45">
      <c r="A261" s="76" t="s">
        <v>398</v>
      </c>
      <c r="B261" s="44" t="s">
        <v>399</v>
      </c>
      <c r="C261" s="44"/>
      <c r="D261" s="47">
        <f aca="true" t="shared" si="31" ref="D261:F263">SUM(D262)</f>
        <v>1663.8</v>
      </c>
      <c r="E261" s="47">
        <f t="shared" si="31"/>
        <v>1538.8</v>
      </c>
      <c r="F261" s="47">
        <f t="shared" si="31"/>
        <v>1538.8</v>
      </c>
    </row>
    <row r="262" spans="1:6" ht="30">
      <c r="A262" s="76" t="s">
        <v>596</v>
      </c>
      <c r="B262" s="44" t="s">
        <v>45</v>
      </c>
      <c r="C262" s="44"/>
      <c r="D262" s="77">
        <f t="shared" si="31"/>
        <v>1663.8</v>
      </c>
      <c r="E262" s="77">
        <f t="shared" si="31"/>
        <v>1538.8</v>
      </c>
      <c r="F262" s="77">
        <f t="shared" si="31"/>
        <v>1538.8</v>
      </c>
    </row>
    <row r="263" spans="1:6" ht="15">
      <c r="A263" s="76" t="s">
        <v>587</v>
      </c>
      <c r="B263" s="44" t="s">
        <v>45</v>
      </c>
      <c r="C263" s="44" t="s">
        <v>601</v>
      </c>
      <c r="D263" s="77">
        <f t="shared" si="31"/>
        <v>1663.8</v>
      </c>
      <c r="E263" s="77">
        <f t="shared" si="31"/>
        <v>1538.8</v>
      </c>
      <c r="F263" s="77">
        <f t="shared" si="31"/>
        <v>1538.8</v>
      </c>
    </row>
    <row r="264" spans="1:6" ht="15">
      <c r="A264" s="76" t="s">
        <v>602</v>
      </c>
      <c r="B264" s="44" t="s">
        <v>45</v>
      </c>
      <c r="C264" s="44" t="s">
        <v>603</v>
      </c>
      <c r="D264" s="77">
        <f>'Ведомственная структура'!G731</f>
        <v>1663.8</v>
      </c>
      <c r="E264" s="77">
        <f>'Ведомственная структура'!H731</f>
        <v>1538.8</v>
      </c>
      <c r="F264" s="77">
        <f>'Ведомственная структура'!I731</f>
        <v>1538.8</v>
      </c>
    </row>
    <row r="265" spans="1:6" ht="15">
      <c r="A265" s="76" t="s">
        <v>69</v>
      </c>
      <c r="B265" s="44" t="s">
        <v>70</v>
      </c>
      <c r="C265" s="44"/>
      <c r="D265" s="47">
        <f aca="true" t="shared" si="32" ref="D265:F267">SUM(D266)</f>
        <v>12096.7</v>
      </c>
      <c r="E265" s="47">
        <f t="shared" si="32"/>
        <v>8211.9</v>
      </c>
      <c r="F265" s="47">
        <f t="shared" si="32"/>
        <v>8211.9</v>
      </c>
    </row>
    <row r="266" spans="1:6" ht="30">
      <c r="A266" s="76" t="s">
        <v>600</v>
      </c>
      <c r="B266" s="44" t="s">
        <v>34</v>
      </c>
      <c r="C266" s="44"/>
      <c r="D266" s="47">
        <f t="shared" si="32"/>
        <v>12096.7</v>
      </c>
      <c r="E266" s="47">
        <f t="shared" si="32"/>
        <v>8211.9</v>
      </c>
      <c r="F266" s="47">
        <f t="shared" si="32"/>
        <v>8211.9</v>
      </c>
    </row>
    <row r="267" spans="1:6" ht="15">
      <c r="A267" s="76" t="s">
        <v>631</v>
      </c>
      <c r="B267" s="44" t="s">
        <v>34</v>
      </c>
      <c r="C267" s="44" t="s">
        <v>632</v>
      </c>
      <c r="D267" s="47">
        <f t="shared" si="32"/>
        <v>12096.7</v>
      </c>
      <c r="E267" s="47">
        <f t="shared" si="32"/>
        <v>8211.9</v>
      </c>
      <c r="F267" s="47">
        <f t="shared" si="32"/>
        <v>8211.9</v>
      </c>
    </row>
    <row r="268" spans="1:6" ht="15">
      <c r="A268" s="76" t="s">
        <v>630</v>
      </c>
      <c r="B268" s="44" t="s">
        <v>34</v>
      </c>
      <c r="C268" s="44" t="s">
        <v>633</v>
      </c>
      <c r="D268" s="77">
        <f>'Ведомственная структура'!G919</f>
        <v>12096.7</v>
      </c>
      <c r="E268" s="77">
        <f>'Ведомственная структура'!H919</f>
        <v>8211.9</v>
      </c>
      <c r="F268" s="77">
        <f>'Ведомственная структура'!I919</f>
        <v>8211.9</v>
      </c>
    </row>
    <row r="269" spans="1:6" ht="30">
      <c r="A269" s="76" t="s">
        <v>276</v>
      </c>
      <c r="B269" s="44" t="s">
        <v>275</v>
      </c>
      <c r="C269" s="44"/>
      <c r="D269" s="77">
        <f>D270+D273</f>
        <v>6026.4</v>
      </c>
      <c r="E269" s="77">
        <f>E270+E273</f>
        <v>0</v>
      </c>
      <c r="F269" s="77">
        <f>F270+F273</f>
        <v>0</v>
      </c>
    </row>
    <row r="270" spans="1:6" ht="15">
      <c r="A270" s="46" t="s">
        <v>266</v>
      </c>
      <c r="B270" s="44" t="s">
        <v>273</v>
      </c>
      <c r="C270" s="44"/>
      <c r="D270" s="77">
        <f aca="true" t="shared" si="33" ref="D270:F271">D271</f>
        <v>5725</v>
      </c>
      <c r="E270" s="77">
        <f t="shared" si="33"/>
        <v>0</v>
      </c>
      <c r="F270" s="77">
        <f t="shared" si="33"/>
        <v>0</v>
      </c>
    </row>
    <row r="271" spans="1:6" ht="15">
      <c r="A271" s="76" t="s">
        <v>587</v>
      </c>
      <c r="B271" s="44" t="s">
        <v>273</v>
      </c>
      <c r="C271" s="44" t="s">
        <v>601</v>
      </c>
      <c r="D271" s="77">
        <f t="shared" si="33"/>
        <v>5725</v>
      </c>
      <c r="E271" s="77">
        <f t="shared" si="33"/>
        <v>0</v>
      </c>
      <c r="F271" s="77">
        <f t="shared" si="33"/>
        <v>0</v>
      </c>
    </row>
    <row r="272" spans="1:6" ht="15">
      <c r="A272" s="46" t="s">
        <v>602</v>
      </c>
      <c r="B272" s="44" t="s">
        <v>273</v>
      </c>
      <c r="C272" s="44" t="s">
        <v>603</v>
      </c>
      <c r="D272" s="77">
        <f>'Ведомственная структура'!G735</f>
        <v>5725</v>
      </c>
      <c r="E272" s="77">
        <f>'Ведомственная структура'!H735</f>
        <v>0</v>
      </c>
      <c r="F272" s="77">
        <f>'Ведомственная структура'!I735</f>
        <v>0</v>
      </c>
    </row>
    <row r="273" spans="1:6" ht="30">
      <c r="A273" s="46" t="s">
        <v>267</v>
      </c>
      <c r="B273" s="44" t="s">
        <v>274</v>
      </c>
      <c r="C273" s="44"/>
      <c r="D273" s="77">
        <f aca="true" t="shared" si="34" ref="D273:F274">D274</f>
        <v>301.4</v>
      </c>
      <c r="E273" s="77">
        <f t="shared" si="34"/>
        <v>0</v>
      </c>
      <c r="F273" s="77">
        <f t="shared" si="34"/>
        <v>0</v>
      </c>
    </row>
    <row r="274" spans="1:6" ht="15">
      <c r="A274" s="76" t="s">
        <v>587</v>
      </c>
      <c r="B274" s="44" t="s">
        <v>274</v>
      </c>
      <c r="C274" s="44" t="s">
        <v>601</v>
      </c>
      <c r="D274" s="77">
        <f t="shared" si="34"/>
        <v>301.4</v>
      </c>
      <c r="E274" s="77">
        <f t="shared" si="34"/>
        <v>0</v>
      </c>
      <c r="F274" s="77">
        <f t="shared" si="34"/>
        <v>0</v>
      </c>
    </row>
    <row r="275" spans="1:6" ht="15">
      <c r="A275" s="46" t="s">
        <v>602</v>
      </c>
      <c r="B275" s="44" t="s">
        <v>274</v>
      </c>
      <c r="C275" s="44" t="s">
        <v>603</v>
      </c>
      <c r="D275" s="77">
        <f>'Ведомственная структура'!G738</f>
        <v>301.4</v>
      </c>
      <c r="E275" s="77">
        <f>'Ведомственная структура'!H738</f>
        <v>0</v>
      </c>
      <c r="F275" s="77">
        <f>'Ведомственная структура'!I738</f>
        <v>0</v>
      </c>
    </row>
    <row r="276" spans="1:6" ht="15">
      <c r="A276" s="76" t="s">
        <v>665</v>
      </c>
      <c r="B276" s="44" t="s">
        <v>19</v>
      </c>
      <c r="C276" s="44"/>
      <c r="D276" s="77">
        <f>SUM(D277+D287+D297+D310+D317+D321+D334)</f>
        <v>512500.20000000007</v>
      </c>
      <c r="E276" s="77">
        <f>SUM(E277+E287+E297+E310+E317+E321+E334)</f>
        <v>476453.39999999997</v>
      </c>
      <c r="F276" s="77">
        <f>SUM(F277+F287+F297+F310+F317+F321+F334)</f>
        <v>490505.1</v>
      </c>
    </row>
    <row r="277" spans="1:6" ht="15">
      <c r="A277" s="76" t="s">
        <v>72</v>
      </c>
      <c r="B277" s="44" t="s">
        <v>78</v>
      </c>
      <c r="C277" s="44"/>
      <c r="D277" s="77">
        <f>SUM(D278+D284+D281)</f>
        <v>470956.10000000003</v>
      </c>
      <c r="E277" s="77">
        <f>SUM(E278+E284+E281)</f>
        <v>451529.19999999995</v>
      </c>
      <c r="F277" s="77">
        <f>SUM(F278+F284+F281)</f>
        <v>465263.6</v>
      </c>
    </row>
    <row r="278" spans="1:6" ht="30">
      <c r="A278" s="76" t="s">
        <v>36</v>
      </c>
      <c r="B278" s="44" t="s">
        <v>20</v>
      </c>
      <c r="C278" s="44"/>
      <c r="D278" s="77">
        <f aca="true" t="shared" si="35" ref="D278:F279">SUM(D279)</f>
        <v>28447.2</v>
      </c>
      <c r="E278" s="77">
        <f t="shared" si="35"/>
        <v>56721.1</v>
      </c>
      <c r="F278" s="77">
        <f t="shared" si="35"/>
        <v>58425.6</v>
      </c>
    </row>
    <row r="279" spans="1:6" ht="15">
      <c r="A279" s="76" t="s">
        <v>587</v>
      </c>
      <c r="B279" s="44" t="s">
        <v>20</v>
      </c>
      <c r="C279" s="44" t="s">
        <v>601</v>
      </c>
      <c r="D279" s="77">
        <f t="shared" si="35"/>
        <v>28447.2</v>
      </c>
      <c r="E279" s="77">
        <f t="shared" si="35"/>
        <v>56721.1</v>
      </c>
      <c r="F279" s="77">
        <f t="shared" si="35"/>
        <v>58425.6</v>
      </c>
    </row>
    <row r="280" spans="1:6" ht="15">
      <c r="A280" s="76" t="s">
        <v>602</v>
      </c>
      <c r="B280" s="44" t="s">
        <v>20</v>
      </c>
      <c r="C280" s="44" t="s">
        <v>603</v>
      </c>
      <c r="D280" s="77">
        <f>'Ведомственная структура'!G756</f>
        <v>28447.2</v>
      </c>
      <c r="E280" s="77">
        <f>'Ведомственная структура'!H756</f>
        <v>56721.1</v>
      </c>
      <c r="F280" s="77">
        <f>'Ведомственная структура'!I756</f>
        <v>58425.6</v>
      </c>
    </row>
    <row r="281" spans="1:6" ht="30">
      <c r="A281" s="46" t="s">
        <v>340</v>
      </c>
      <c r="B281" s="43" t="s">
        <v>342</v>
      </c>
      <c r="C281" s="44"/>
      <c r="D281" s="77">
        <f aca="true" t="shared" si="36" ref="D281:F282">D282</f>
        <v>29662.4</v>
      </c>
      <c r="E281" s="77">
        <f t="shared" si="36"/>
        <v>0</v>
      </c>
      <c r="F281" s="77">
        <f t="shared" si="36"/>
        <v>0</v>
      </c>
    </row>
    <row r="282" spans="1:6" ht="15">
      <c r="A282" s="76" t="s">
        <v>587</v>
      </c>
      <c r="B282" s="43" t="s">
        <v>342</v>
      </c>
      <c r="C282" s="44" t="s">
        <v>601</v>
      </c>
      <c r="D282" s="77">
        <f t="shared" si="36"/>
        <v>29662.4</v>
      </c>
      <c r="E282" s="77">
        <f t="shared" si="36"/>
        <v>0</v>
      </c>
      <c r="F282" s="77">
        <f t="shared" si="36"/>
        <v>0</v>
      </c>
    </row>
    <row r="283" spans="1:6" ht="15">
      <c r="A283" s="46" t="s">
        <v>602</v>
      </c>
      <c r="B283" s="43" t="s">
        <v>342</v>
      </c>
      <c r="C283" s="44" t="s">
        <v>603</v>
      </c>
      <c r="D283" s="77">
        <f>'Ведомственная структура'!G759</f>
        <v>29662.4</v>
      </c>
      <c r="E283" s="77"/>
      <c r="F283" s="77"/>
    </row>
    <row r="284" spans="1:6" ht="15">
      <c r="A284" s="76" t="s">
        <v>397</v>
      </c>
      <c r="B284" s="44" t="s">
        <v>25</v>
      </c>
      <c r="C284" s="44"/>
      <c r="D284" s="77">
        <f aca="true" t="shared" si="37" ref="D284:F285">SUM(D285)</f>
        <v>412846.5</v>
      </c>
      <c r="E284" s="77">
        <f t="shared" si="37"/>
        <v>394808.1</v>
      </c>
      <c r="F284" s="77">
        <f t="shared" si="37"/>
        <v>406838</v>
      </c>
    </row>
    <row r="285" spans="1:6" ht="15">
      <c r="A285" s="76" t="s">
        <v>587</v>
      </c>
      <c r="B285" s="44" t="s">
        <v>25</v>
      </c>
      <c r="C285" s="44" t="s">
        <v>601</v>
      </c>
      <c r="D285" s="77">
        <f t="shared" si="37"/>
        <v>412846.5</v>
      </c>
      <c r="E285" s="77">
        <f t="shared" si="37"/>
        <v>394808.1</v>
      </c>
      <c r="F285" s="77">
        <f t="shared" si="37"/>
        <v>406838</v>
      </c>
    </row>
    <row r="286" spans="1:6" ht="15">
      <c r="A286" s="76" t="s">
        <v>602</v>
      </c>
      <c r="B286" s="44" t="s">
        <v>25</v>
      </c>
      <c r="C286" s="44" t="s">
        <v>603</v>
      </c>
      <c r="D286" s="77">
        <f>'Ведомственная структура'!G762</f>
        <v>412846.5</v>
      </c>
      <c r="E286" s="77">
        <f>'Ведомственная структура'!H762</f>
        <v>394808.1</v>
      </c>
      <c r="F286" s="77">
        <f>'Ведомственная структура'!I762</f>
        <v>406838</v>
      </c>
    </row>
    <row r="287" spans="1:6" ht="15">
      <c r="A287" s="76" t="s">
        <v>467</v>
      </c>
      <c r="B287" s="44" t="s">
        <v>23</v>
      </c>
      <c r="C287" s="44"/>
      <c r="D287" s="77">
        <f>SUM(D288+D294)+D291</f>
        <v>12835.7</v>
      </c>
      <c r="E287" s="77">
        <f>SUM(E288+E294)+E291</f>
        <v>12418.900000000001</v>
      </c>
      <c r="F287" s="77">
        <f>SUM(F288+F294)+F291</f>
        <v>12643.900000000001</v>
      </c>
    </row>
    <row r="288" spans="1:6" ht="15">
      <c r="A288" s="76" t="s">
        <v>76</v>
      </c>
      <c r="B288" s="44" t="s">
        <v>30</v>
      </c>
      <c r="C288" s="44"/>
      <c r="D288" s="77">
        <f aca="true" t="shared" si="38" ref="D288:F289">SUM(D289)</f>
        <v>3416.8</v>
      </c>
      <c r="E288" s="77">
        <f t="shared" si="38"/>
        <v>3000</v>
      </c>
      <c r="F288" s="77">
        <f t="shared" si="38"/>
        <v>3000</v>
      </c>
    </row>
    <row r="289" spans="1:6" ht="15">
      <c r="A289" s="76" t="s">
        <v>587</v>
      </c>
      <c r="B289" s="44" t="s">
        <v>30</v>
      </c>
      <c r="C289" s="44" t="s">
        <v>601</v>
      </c>
      <c r="D289" s="77">
        <f t="shared" si="38"/>
        <v>3416.8</v>
      </c>
      <c r="E289" s="77">
        <f t="shared" si="38"/>
        <v>3000</v>
      </c>
      <c r="F289" s="77">
        <f t="shared" si="38"/>
        <v>3000</v>
      </c>
    </row>
    <row r="290" spans="1:6" ht="15">
      <c r="A290" s="76" t="s">
        <v>602</v>
      </c>
      <c r="B290" s="44" t="s">
        <v>30</v>
      </c>
      <c r="C290" s="44" t="s">
        <v>603</v>
      </c>
      <c r="D290" s="77">
        <f>'Ведомственная структура'!G772</f>
        <v>3416.8</v>
      </c>
      <c r="E290" s="77">
        <f>'Ведомственная структура'!H772</f>
        <v>3000</v>
      </c>
      <c r="F290" s="77">
        <f>'Ведомственная структура'!I772</f>
        <v>3000</v>
      </c>
    </row>
    <row r="291" spans="1:10" s="75" customFormat="1" ht="30">
      <c r="A291" s="76" t="s">
        <v>375</v>
      </c>
      <c r="B291" s="44" t="s">
        <v>381</v>
      </c>
      <c r="C291" s="44"/>
      <c r="D291" s="77">
        <f aca="true" t="shared" si="39" ref="D291:F292">D292</f>
        <v>1142.2</v>
      </c>
      <c r="E291" s="77">
        <f t="shared" si="39"/>
        <v>1142.2</v>
      </c>
      <c r="F291" s="77">
        <f t="shared" si="39"/>
        <v>1142.2</v>
      </c>
      <c r="G291" s="48"/>
      <c r="H291" s="48"/>
      <c r="I291" s="48"/>
      <c r="J291" s="48"/>
    </row>
    <row r="292" spans="1:6" s="75" customFormat="1" ht="15">
      <c r="A292" s="76" t="s">
        <v>587</v>
      </c>
      <c r="B292" s="44" t="s">
        <v>381</v>
      </c>
      <c r="C292" s="44" t="s">
        <v>601</v>
      </c>
      <c r="D292" s="77">
        <f t="shared" si="39"/>
        <v>1142.2</v>
      </c>
      <c r="E292" s="77">
        <f t="shared" si="39"/>
        <v>1142.2</v>
      </c>
      <c r="F292" s="77">
        <f t="shared" si="39"/>
        <v>1142.2</v>
      </c>
    </row>
    <row r="293" spans="1:6" s="75" customFormat="1" ht="15">
      <c r="A293" s="76" t="s">
        <v>602</v>
      </c>
      <c r="B293" s="44" t="s">
        <v>381</v>
      </c>
      <c r="C293" s="44" t="s">
        <v>603</v>
      </c>
      <c r="D293" s="77">
        <f>'Ведомственная структура'!G765</f>
        <v>1142.2</v>
      </c>
      <c r="E293" s="77">
        <f>'Ведомственная структура'!H765</f>
        <v>1142.2</v>
      </c>
      <c r="F293" s="77">
        <f>'Ведомственная структура'!I765</f>
        <v>1142.2</v>
      </c>
    </row>
    <row r="294" spans="1:10" ht="45">
      <c r="A294" s="76" t="s">
        <v>597</v>
      </c>
      <c r="B294" s="44" t="s">
        <v>404</v>
      </c>
      <c r="C294" s="44"/>
      <c r="D294" s="77">
        <f aca="true" t="shared" si="40" ref="D294:F295">SUM(D295)</f>
        <v>8276.7</v>
      </c>
      <c r="E294" s="77">
        <f t="shared" si="40"/>
        <v>8276.7</v>
      </c>
      <c r="F294" s="77">
        <f t="shared" si="40"/>
        <v>8501.7</v>
      </c>
      <c r="G294" s="75"/>
      <c r="H294" s="75"/>
      <c r="I294" s="75"/>
      <c r="J294" s="75"/>
    </row>
    <row r="295" spans="1:6" ht="15">
      <c r="A295" s="76" t="s">
        <v>587</v>
      </c>
      <c r="B295" s="44" t="s">
        <v>404</v>
      </c>
      <c r="C295" s="44" t="s">
        <v>601</v>
      </c>
      <c r="D295" s="77">
        <f t="shared" si="40"/>
        <v>8276.7</v>
      </c>
      <c r="E295" s="77">
        <f t="shared" si="40"/>
        <v>8276.7</v>
      </c>
      <c r="F295" s="77">
        <f t="shared" si="40"/>
        <v>8501.7</v>
      </c>
    </row>
    <row r="296" spans="1:6" ht="15">
      <c r="A296" s="76" t="s">
        <v>602</v>
      </c>
      <c r="B296" s="44" t="s">
        <v>404</v>
      </c>
      <c r="C296" s="44" t="s">
        <v>603</v>
      </c>
      <c r="D296" s="77">
        <f>'Ведомственная структура'!G768</f>
        <v>8276.7</v>
      </c>
      <c r="E296" s="77">
        <f>'Ведомственная структура'!H768</f>
        <v>8276.7</v>
      </c>
      <c r="F296" s="77">
        <f>'Ведомственная структура'!I768</f>
        <v>8501.7</v>
      </c>
    </row>
    <row r="297" spans="1:6" ht="15">
      <c r="A297" s="76" t="s">
        <v>403</v>
      </c>
      <c r="B297" s="44" t="s">
        <v>24</v>
      </c>
      <c r="C297" s="44"/>
      <c r="D297" s="77">
        <f>SUM(D304+D307+D298+D301)</f>
        <v>10167.5</v>
      </c>
      <c r="E297" s="77">
        <f>SUM(E304+E307+E298+E301)</f>
        <v>1000</v>
      </c>
      <c r="F297" s="77">
        <f>SUM(F304+F307+F298+F301)</f>
        <v>1000</v>
      </c>
    </row>
    <row r="298" spans="1:6" ht="30">
      <c r="A298" s="46" t="s">
        <v>309</v>
      </c>
      <c r="B298" s="43" t="s">
        <v>310</v>
      </c>
      <c r="C298" s="44"/>
      <c r="D298" s="77">
        <f aca="true" t="shared" si="41" ref="D298:F299">D299</f>
        <v>2675.4</v>
      </c>
      <c r="E298" s="77">
        <f t="shared" si="41"/>
        <v>0</v>
      </c>
      <c r="F298" s="77">
        <f t="shared" si="41"/>
        <v>0</v>
      </c>
    </row>
    <row r="299" spans="1:6" ht="15">
      <c r="A299" s="76" t="s">
        <v>587</v>
      </c>
      <c r="B299" s="43" t="s">
        <v>310</v>
      </c>
      <c r="C299" s="44" t="s">
        <v>601</v>
      </c>
      <c r="D299" s="77">
        <f t="shared" si="41"/>
        <v>2675.4</v>
      </c>
      <c r="E299" s="77">
        <f t="shared" si="41"/>
        <v>0</v>
      </c>
      <c r="F299" s="77">
        <f t="shared" si="41"/>
        <v>0</v>
      </c>
    </row>
    <row r="300" spans="1:6" ht="15">
      <c r="A300" s="46" t="s">
        <v>602</v>
      </c>
      <c r="B300" s="43" t="s">
        <v>310</v>
      </c>
      <c r="C300" s="44" t="s">
        <v>603</v>
      </c>
      <c r="D300" s="77">
        <f>'Ведомственная структура'!G776</f>
        <v>2675.4</v>
      </c>
      <c r="E300" s="77">
        <f>'Ведомственная структура'!H776</f>
        <v>0</v>
      </c>
      <c r="F300" s="77">
        <f>'Ведомственная структура'!I776</f>
        <v>0</v>
      </c>
    </row>
    <row r="301" spans="1:6" ht="15">
      <c r="A301" s="76" t="s">
        <v>328</v>
      </c>
      <c r="B301" s="43" t="s">
        <v>329</v>
      </c>
      <c r="C301" s="44"/>
      <c r="D301" s="77">
        <f aca="true" t="shared" si="42" ref="D301:F302">D302</f>
        <v>235</v>
      </c>
      <c r="E301" s="77">
        <f t="shared" si="42"/>
        <v>0</v>
      </c>
      <c r="F301" s="77">
        <f t="shared" si="42"/>
        <v>0</v>
      </c>
    </row>
    <row r="302" spans="1:6" ht="15">
      <c r="A302" s="76" t="s">
        <v>587</v>
      </c>
      <c r="B302" s="43" t="s">
        <v>329</v>
      </c>
      <c r="C302" s="44" t="s">
        <v>601</v>
      </c>
      <c r="D302" s="77">
        <f t="shared" si="42"/>
        <v>235</v>
      </c>
      <c r="E302" s="77">
        <f t="shared" si="42"/>
        <v>0</v>
      </c>
      <c r="F302" s="77">
        <f t="shared" si="42"/>
        <v>0</v>
      </c>
    </row>
    <row r="303" spans="1:6" ht="15">
      <c r="A303" s="46" t="s">
        <v>602</v>
      </c>
      <c r="B303" s="43" t="s">
        <v>329</v>
      </c>
      <c r="C303" s="44" t="s">
        <v>603</v>
      </c>
      <c r="D303" s="77">
        <f>'Ведомственная структура'!G779</f>
        <v>235</v>
      </c>
      <c r="E303" s="77">
        <f>'Ведомственная структура'!H779</f>
        <v>0</v>
      </c>
      <c r="F303" s="77">
        <f>'Ведомственная структура'!I779</f>
        <v>0</v>
      </c>
    </row>
    <row r="304" spans="1:6" ht="15">
      <c r="A304" s="76" t="s">
        <v>76</v>
      </c>
      <c r="B304" s="44" t="s">
        <v>31</v>
      </c>
      <c r="C304" s="44"/>
      <c r="D304" s="77">
        <f aca="true" t="shared" si="43" ref="D304:F305">SUM(D305)</f>
        <v>6157.1</v>
      </c>
      <c r="E304" s="77">
        <f t="shared" si="43"/>
        <v>1000</v>
      </c>
      <c r="F304" s="77">
        <f t="shared" si="43"/>
        <v>1000</v>
      </c>
    </row>
    <row r="305" spans="1:6" ht="15">
      <c r="A305" s="76" t="s">
        <v>587</v>
      </c>
      <c r="B305" s="44" t="s">
        <v>31</v>
      </c>
      <c r="C305" s="44" t="s">
        <v>601</v>
      </c>
      <c r="D305" s="77">
        <f t="shared" si="43"/>
        <v>6157.1</v>
      </c>
      <c r="E305" s="77">
        <f t="shared" si="43"/>
        <v>1000</v>
      </c>
      <c r="F305" s="77">
        <f t="shared" si="43"/>
        <v>1000</v>
      </c>
    </row>
    <row r="306" spans="1:6" ht="15">
      <c r="A306" s="76" t="s">
        <v>602</v>
      </c>
      <c r="B306" s="44" t="s">
        <v>31</v>
      </c>
      <c r="C306" s="44" t="s">
        <v>603</v>
      </c>
      <c r="D306" s="77">
        <f>'Ведомственная структура'!G782</f>
        <v>6157.1</v>
      </c>
      <c r="E306" s="77">
        <f>'Ведомственная структура'!H782</f>
        <v>1000</v>
      </c>
      <c r="F306" s="77">
        <f>'Ведомственная структура'!I782</f>
        <v>1000</v>
      </c>
    </row>
    <row r="307" spans="1:6" ht="30">
      <c r="A307" s="46" t="s">
        <v>287</v>
      </c>
      <c r="B307" s="43" t="s">
        <v>286</v>
      </c>
      <c r="C307" s="44"/>
      <c r="D307" s="77">
        <f aca="true" t="shared" si="44" ref="D307:F308">D308</f>
        <v>1100</v>
      </c>
      <c r="E307" s="77">
        <f t="shared" si="44"/>
        <v>0</v>
      </c>
      <c r="F307" s="77">
        <f t="shared" si="44"/>
        <v>0</v>
      </c>
    </row>
    <row r="308" spans="1:6" ht="15">
      <c r="A308" s="76" t="s">
        <v>587</v>
      </c>
      <c r="B308" s="43" t="s">
        <v>286</v>
      </c>
      <c r="C308" s="44" t="s">
        <v>601</v>
      </c>
      <c r="D308" s="77">
        <f t="shared" si="44"/>
        <v>1100</v>
      </c>
      <c r="E308" s="77">
        <f t="shared" si="44"/>
        <v>0</v>
      </c>
      <c r="F308" s="77">
        <f t="shared" si="44"/>
        <v>0</v>
      </c>
    </row>
    <row r="309" spans="1:6" ht="15">
      <c r="A309" s="46" t="s">
        <v>602</v>
      </c>
      <c r="B309" s="43" t="s">
        <v>286</v>
      </c>
      <c r="C309" s="44" t="s">
        <v>603</v>
      </c>
      <c r="D309" s="77">
        <f>'Ведомственная структура'!G785</f>
        <v>1100</v>
      </c>
      <c r="E309" s="77">
        <f>'Ведомственная структура'!H785</f>
        <v>0</v>
      </c>
      <c r="F309" s="77">
        <f>'Ведомственная структура'!I785</f>
        <v>0</v>
      </c>
    </row>
    <row r="310" spans="1:6" ht="15">
      <c r="A310" s="76" t="s">
        <v>73</v>
      </c>
      <c r="B310" s="44" t="s">
        <v>74</v>
      </c>
      <c r="C310" s="44"/>
      <c r="D310" s="77">
        <f>SUM(D311+D314)</f>
        <v>13029.8</v>
      </c>
      <c r="E310" s="77">
        <f>SUM(E311+E314)</f>
        <v>9505.3</v>
      </c>
      <c r="F310" s="77">
        <f>SUM(F311+F314)</f>
        <v>9597.6</v>
      </c>
    </row>
    <row r="311" spans="1:6" ht="30">
      <c r="A311" s="76" t="s">
        <v>36</v>
      </c>
      <c r="B311" s="44" t="s">
        <v>21</v>
      </c>
      <c r="C311" s="44"/>
      <c r="D311" s="77">
        <f aca="true" t="shared" si="45" ref="D311:F312">SUM(D312)</f>
        <v>11426.3</v>
      </c>
      <c r="E311" s="77">
        <f t="shared" si="45"/>
        <v>9505.3</v>
      </c>
      <c r="F311" s="77">
        <f t="shared" si="45"/>
        <v>9597.6</v>
      </c>
    </row>
    <row r="312" spans="1:6" ht="15">
      <c r="A312" s="76" t="s">
        <v>587</v>
      </c>
      <c r="B312" s="44" t="s">
        <v>21</v>
      </c>
      <c r="C312" s="44" t="s">
        <v>601</v>
      </c>
      <c r="D312" s="77">
        <f t="shared" si="45"/>
        <v>11426.3</v>
      </c>
      <c r="E312" s="77">
        <f t="shared" si="45"/>
        <v>9505.3</v>
      </c>
      <c r="F312" s="77">
        <f t="shared" si="45"/>
        <v>9597.6</v>
      </c>
    </row>
    <row r="313" spans="1:6" ht="15">
      <c r="A313" s="76" t="s">
        <v>602</v>
      </c>
      <c r="B313" s="44" t="s">
        <v>21</v>
      </c>
      <c r="C313" s="44" t="s">
        <v>603</v>
      </c>
      <c r="D313" s="77">
        <f>'Ведомственная структура'!G809</f>
        <v>11426.3</v>
      </c>
      <c r="E313" s="77">
        <f>'Ведомственная структура'!H809</f>
        <v>9505.3</v>
      </c>
      <c r="F313" s="77">
        <f>'Ведомственная структура'!I809</f>
        <v>9597.6</v>
      </c>
    </row>
    <row r="314" spans="1:6" ht="30">
      <c r="A314" s="46" t="s">
        <v>340</v>
      </c>
      <c r="B314" s="43" t="s">
        <v>343</v>
      </c>
      <c r="C314" s="44"/>
      <c r="D314" s="77">
        <f aca="true" t="shared" si="46" ref="D314:F315">D315</f>
        <v>1603.5</v>
      </c>
      <c r="E314" s="77">
        <f t="shared" si="46"/>
        <v>0</v>
      </c>
      <c r="F314" s="77">
        <f t="shared" si="46"/>
        <v>0</v>
      </c>
    </row>
    <row r="315" spans="1:6" ht="15">
      <c r="A315" s="76" t="s">
        <v>587</v>
      </c>
      <c r="B315" s="43" t="s">
        <v>343</v>
      </c>
      <c r="C315" s="44" t="s">
        <v>601</v>
      </c>
      <c r="D315" s="77">
        <f t="shared" si="46"/>
        <v>1603.5</v>
      </c>
      <c r="E315" s="77">
        <f t="shared" si="46"/>
        <v>0</v>
      </c>
      <c r="F315" s="77">
        <f t="shared" si="46"/>
        <v>0</v>
      </c>
    </row>
    <row r="316" spans="1:6" ht="15">
      <c r="A316" s="46" t="s">
        <v>602</v>
      </c>
      <c r="B316" s="43" t="s">
        <v>343</v>
      </c>
      <c r="C316" s="44" t="s">
        <v>603</v>
      </c>
      <c r="D316" s="77">
        <f>'Ведомственная структура'!G812</f>
        <v>1603.5</v>
      </c>
      <c r="E316" s="77"/>
      <c r="F316" s="77"/>
    </row>
    <row r="317" spans="1:6" ht="15">
      <c r="A317" s="76" t="s">
        <v>435</v>
      </c>
      <c r="B317" s="44" t="s">
        <v>22</v>
      </c>
      <c r="C317" s="44"/>
      <c r="D317" s="77">
        <f aca="true" t="shared" si="47" ref="D317:F319">SUM(D318)</f>
        <v>1947.9</v>
      </c>
      <c r="E317" s="77">
        <f t="shared" si="47"/>
        <v>2000</v>
      </c>
      <c r="F317" s="77">
        <f t="shared" si="47"/>
        <v>2000</v>
      </c>
    </row>
    <row r="318" spans="1:6" ht="15">
      <c r="A318" s="76" t="s">
        <v>26</v>
      </c>
      <c r="B318" s="44" t="s">
        <v>27</v>
      </c>
      <c r="C318" s="44"/>
      <c r="D318" s="77">
        <f t="shared" si="47"/>
        <v>1947.9</v>
      </c>
      <c r="E318" s="77">
        <f t="shared" si="47"/>
        <v>2000</v>
      </c>
      <c r="F318" s="77">
        <f t="shared" si="47"/>
        <v>2000</v>
      </c>
    </row>
    <row r="319" spans="1:6" ht="15">
      <c r="A319" s="76" t="s">
        <v>587</v>
      </c>
      <c r="B319" s="44" t="s">
        <v>27</v>
      </c>
      <c r="C319" s="44" t="s">
        <v>601</v>
      </c>
      <c r="D319" s="77">
        <f t="shared" si="47"/>
        <v>1947.9</v>
      </c>
      <c r="E319" s="77">
        <f t="shared" si="47"/>
        <v>2000</v>
      </c>
      <c r="F319" s="77">
        <f t="shared" si="47"/>
        <v>2000</v>
      </c>
    </row>
    <row r="320" spans="1:6" ht="15">
      <c r="A320" s="76" t="s">
        <v>602</v>
      </c>
      <c r="B320" s="44" t="s">
        <v>27</v>
      </c>
      <c r="C320" s="44" t="s">
        <v>603</v>
      </c>
      <c r="D320" s="77">
        <f>'Ведомственная структура'!G838</f>
        <v>1947.9</v>
      </c>
      <c r="E320" s="77">
        <f>'Ведомственная структура'!H838</f>
        <v>2000</v>
      </c>
      <c r="F320" s="77">
        <f>'Ведомственная структура'!I838</f>
        <v>2000</v>
      </c>
    </row>
    <row r="321" spans="1:6" ht="15">
      <c r="A321" s="46" t="s">
        <v>148</v>
      </c>
      <c r="B321" s="43" t="s">
        <v>140</v>
      </c>
      <c r="C321" s="44"/>
      <c r="D321" s="77">
        <f>D322+D325+D328+D331</f>
        <v>2886.4</v>
      </c>
      <c r="E321" s="77">
        <f>E322+E325</f>
        <v>0</v>
      </c>
      <c r="F321" s="77">
        <f>F322+F325</f>
        <v>0</v>
      </c>
    </row>
    <row r="322" spans="1:6" ht="15">
      <c r="A322" s="46" t="s">
        <v>142</v>
      </c>
      <c r="B322" s="43" t="s">
        <v>141</v>
      </c>
      <c r="C322" s="44"/>
      <c r="D322" s="77">
        <f aca="true" t="shared" si="48" ref="D322:F323">D323</f>
        <v>1624.5</v>
      </c>
      <c r="E322" s="77">
        <f t="shared" si="48"/>
        <v>0</v>
      </c>
      <c r="F322" s="77">
        <f t="shared" si="48"/>
        <v>0</v>
      </c>
    </row>
    <row r="323" spans="1:6" ht="15">
      <c r="A323" s="76" t="s">
        <v>587</v>
      </c>
      <c r="B323" s="43" t="s">
        <v>141</v>
      </c>
      <c r="C323" s="44" t="s">
        <v>601</v>
      </c>
      <c r="D323" s="77">
        <f t="shared" si="48"/>
        <v>1624.5</v>
      </c>
      <c r="E323" s="77">
        <f t="shared" si="48"/>
        <v>0</v>
      </c>
      <c r="F323" s="77">
        <f t="shared" si="48"/>
        <v>0</v>
      </c>
    </row>
    <row r="324" spans="1:6" ht="15">
      <c r="A324" s="46" t="s">
        <v>602</v>
      </c>
      <c r="B324" s="43" t="s">
        <v>141</v>
      </c>
      <c r="C324" s="44" t="s">
        <v>603</v>
      </c>
      <c r="D324" s="77">
        <f>'Ведомственная структура'!G816</f>
        <v>1624.5</v>
      </c>
      <c r="E324" s="77">
        <f>'Ведомственная структура'!H816</f>
        <v>0</v>
      </c>
      <c r="F324" s="77">
        <f>'Ведомственная структура'!I816</f>
        <v>0</v>
      </c>
    </row>
    <row r="325" spans="1:6" ht="30">
      <c r="A325" s="46" t="s">
        <v>144</v>
      </c>
      <c r="B325" s="43" t="s">
        <v>143</v>
      </c>
      <c r="C325" s="44"/>
      <c r="D325" s="77">
        <f aca="true" t="shared" si="49" ref="D325:F326">D326</f>
        <v>541.5</v>
      </c>
      <c r="E325" s="77">
        <f t="shared" si="49"/>
        <v>0</v>
      </c>
      <c r="F325" s="77">
        <f t="shared" si="49"/>
        <v>0</v>
      </c>
    </row>
    <row r="326" spans="1:6" ht="15">
      <c r="A326" s="76" t="s">
        <v>587</v>
      </c>
      <c r="B326" s="43" t="s">
        <v>143</v>
      </c>
      <c r="C326" s="44" t="s">
        <v>601</v>
      </c>
      <c r="D326" s="77">
        <f t="shared" si="49"/>
        <v>541.5</v>
      </c>
      <c r="E326" s="77">
        <f t="shared" si="49"/>
        <v>0</v>
      </c>
      <c r="F326" s="77">
        <f t="shared" si="49"/>
        <v>0</v>
      </c>
    </row>
    <row r="327" spans="1:6" ht="15">
      <c r="A327" s="46" t="s">
        <v>602</v>
      </c>
      <c r="B327" s="43" t="s">
        <v>143</v>
      </c>
      <c r="C327" s="44" t="s">
        <v>603</v>
      </c>
      <c r="D327" s="77">
        <f>'Ведомственная структура'!G822</f>
        <v>541.5</v>
      </c>
      <c r="E327" s="77">
        <f>'Ведомственная структура'!H822</f>
        <v>0</v>
      </c>
      <c r="F327" s="77">
        <f>'Ведомственная структура'!I822</f>
        <v>0</v>
      </c>
    </row>
    <row r="328" spans="1:6" ht="15">
      <c r="A328" s="46" t="s">
        <v>266</v>
      </c>
      <c r="B328" s="43" t="s">
        <v>265</v>
      </c>
      <c r="C328" s="11"/>
      <c r="D328" s="77">
        <f aca="true" t="shared" si="50" ref="D328:F329">D329</f>
        <v>684.4</v>
      </c>
      <c r="E328" s="77">
        <f t="shared" si="50"/>
        <v>0</v>
      </c>
      <c r="F328" s="77">
        <f t="shared" si="50"/>
        <v>0</v>
      </c>
    </row>
    <row r="329" spans="1:6" ht="15">
      <c r="A329" s="76" t="s">
        <v>587</v>
      </c>
      <c r="B329" s="43" t="s">
        <v>265</v>
      </c>
      <c r="C329" s="11" t="s">
        <v>601</v>
      </c>
      <c r="D329" s="77">
        <f t="shared" si="50"/>
        <v>684.4</v>
      </c>
      <c r="E329" s="77">
        <f t="shared" si="50"/>
        <v>0</v>
      </c>
      <c r="F329" s="77">
        <f t="shared" si="50"/>
        <v>0</v>
      </c>
    </row>
    <row r="330" spans="1:6" ht="15">
      <c r="A330" s="46" t="s">
        <v>602</v>
      </c>
      <c r="B330" s="43" t="s">
        <v>265</v>
      </c>
      <c r="C330" s="11" t="s">
        <v>603</v>
      </c>
      <c r="D330" s="77">
        <f>'Ведомственная структура'!G819</f>
        <v>684.4</v>
      </c>
      <c r="E330" s="77">
        <v>0</v>
      </c>
      <c r="F330" s="77">
        <v>0</v>
      </c>
    </row>
    <row r="331" spans="1:6" ht="30">
      <c r="A331" s="46" t="s">
        <v>267</v>
      </c>
      <c r="B331" s="43" t="s">
        <v>268</v>
      </c>
      <c r="C331" s="11"/>
      <c r="D331" s="77">
        <f aca="true" t="shared" si="51" ref="D331:F332">D332</f>
        <v>36</v>
      </c>
      <c r="E331" s="77">
        <f t="shared" si="51"/>
        <v>0</v>
      </c>
      <c r="F331" s="77">
        <f t="shared" si="51"/>
        <v>0</v>
      </c>
    </row>
    <row r="332" spans="1:6" ht="15">
      <c r="A332" s="76" t="s">
        <v>587</v>
      </c>
      <c r="B332" s="43" t="s">
        <v>268</v>
      </c>
      <c r="C332" s="11" t="s">
        <v>601</v>
      </c>
      <c r="D332" s="77">
        <f t="shared" si="51"/>
        <v>36</v>
      </c>
      <c r="E332" s="77">
        <f t="shared" si="51"/>
        <v>0</v>
      </c>
      <c r="F332" s="77">
        <f t="shared" si="51"/>
        <v>0</v>
      </c>
    </row>
    <row r="333" spans="1:6" ht="15">
      <c r="A333" s="46" t="s">
        <v>602</v>
      </c>
      <c r="B333" s="43" t="s">
        <v>268</v>
      </c>
      <c r="C333" s="11" t="s">
        <v>603</v>
      </c>
      <c r="D333" s="77">
        <f>'Ведомственная структура'!G825</f>
        <v>36</v>
      </c>
      <c r="E333" s="77">
        <v>0</v>
      </c>
      <c r="F333" s="77">
        <v>0</v>
      </c>
    </row>
    <row r="334" spans="1:6" ht="15">
      <c r="A334" s="46" t="s">
        <v>298</v>
      </c>
      <c r="B334" s="43" t="s">
        <v>293</v>
      </c>
      <c r="C334" s="43"/>
      <c r="D334" s="77">
        <f>D335+D338</f>
        <v>676.8</v>
      </c>
      <c r="E334" s="77">
        <f>E335+E338</f>
        <v>0</v>
      </c>
      <c r="F334" s="77">
        <f>F335+F338</f>
        <v>0</v>
      </c>
    </row>
    <row r="335" spans="1:6" ht="15">
      <c r="A335" s="46" t="s">
        <v>297</v>
      </c>
      <c r="B335" s="43" t="s">
        <v>294</v>
      </c>
      <c r="C335" s="43"/>
      <c r="D335" s="77">
        <f aca="true" t="shared" si="52" ref="D335:F336">D336</f>
        <v>643</v>
      </c>
      <c r="E335" s="77">
        <f t="shared" si="52"/>
        <v>0</v>
      </c>
      <c r="F335" s="77">
        <f t="shared" si="52"/>
        <v>0</v>
      </c>
    </row>
    <row r="336" spans="1:6" ht="45">
      <c r="A336" s="46" t="s">
        <v>656</v>
      </c>
      <c r="B336" s="43" t="s">
        <v>294</v>
      </c>
      <c r="C336" s="43" t="s">
        <v>604</v>
      </c>
      <c r="D336" s="77">
        <f t="shared" si="52"/>
        <v>643</v>
      </c>
      <c r="E336" s="77">
        <f t="shared" si="52"/>
        <v>0</v>
      </c>
      <c r="F336" s="77">
        <f t="shared" si="52"/>
        <v>0</v>
      </c>
    </row>
    <row r="337" spans="1:6" ht="15">
      <c r="A337" s="46" t="s">
        <v>642</v>
      </c>
      <c r="B337" s="43" t="s">
        <v>294</v>
      </c>
      <c r="C337" s="43" t="s">
        <v>628</v>
      </c>
      <c r="D337" s="77">
        <f>'Ведомственная структура'!G896</f>
        <v>643</v>
      </c>
      <c r="E337" s="77">
        <f>'Ведомственная структура'!H896</f>
        <v>0</v>
      </c>
      <c r="F337" s="77">
        <f>'Ведомственная структура'!I896</f>
        <v>0</v>
      </c>
    </row>
    <row r="338" spans="1:6" ht="30">
      <c r="A338" s="46" t="s">
        <v>296</v>
      </c>
      <c r="B338" s="43" t="s">
        <v>295</v>
      </c>
      <c r="C338" s="43"/>
      <c r="D338" s="77">
        <f aca="true" t="shared" si="53" ref="D338:F339">D339</f>
        <v>33.8</v>
      </c>
      <c r="E338" s="77">
        <f t="shared" si="53"/>
        <v>0</v>
      </c>
      <c r="F338" s="77">
        <f t="shared" si="53"/>
        <v>0</v>
      </c>
    </row>
    <row r="339" spans="1:6" ht="45">
      <c r="A339" s="46" t="s">
        <v>656</v>
      </c>
      <c r="B339" s="43" t="s">
        <v>295</v>
      </c>
      <c r="C339" s="43" t="s">
        <v>604</v>
      </c>
      <c r="D339" s="77">
        <f t="shared" si="53"/>
        <v>33.8</v>
      </c>
      <c r="E339" s="77">
        <f t="shared" si="53"/>
        <v>0</v>
      </c>
      <c r="F339" s="77">
        <f t="shared" si="53"/>
        <v>0</v>
      </c>
    </row>
    <row r="340" spans="1:6" ht="15">
      <c r="A340" s="46" t="s">
        <v>642</v>
      </c>
      <c r="B340" s="43" t="s">
        <v>295</v>
      </c>
      <c r="C340" s="43" t="s">
        <v>628</v>
      </c>
      <c r="D340" s="77">
        <f>'Ведомственная структура'!G899</f>
        <v>33.8</v>
      </c>
      <c r="E340" s="77">
        <f>'Ведомственная структура'!H899</f>
        <v>0</v>
      </c>
      <c r="F340" s="77">
        <f>'Ведомственная структура'!I899</f>
        <v>0</v>
      </c>
    </row>
    <row r="341" spans="1:6" ht="28.5">
      <c r="A341" s="72" t="s">
        <v>254</v>
      </c>
      <c r="B341" s="73" t="s">
        <v>4</v>
      </c>
      <c r="C341" s="73"/>
      <c r="D341" s="74">
        <f>SUM(D342+D367+D420)</f>
        <v>78939.09999999999</v>
      </c>
      <c r="E341" s="74">
        <f>SUM(E342+E367+E420)</f>
        <v>34617.4</v>
      </c>
      <c r="F341" s="74">
        <f>SUM(F342+F367+F420)</f>
        <v>37121.4</v>
      </c>
    </row>
    <row r="342" spans="1:6" ht="30">
      <c r="A342" s="76" t="s">
        <v>252</v>
      </c>
      <c r="B342" s="44" t="s">
        <v>5</v>
      </c>
      <c r="C342" s="44"/>
      <c r="D342" s="77">
        <f>SUM(D343+D354)</f>
        <v>34808.7</v>
      </c>
      <c r="E342" s="77">
        <f>SUM(E343+E354)</f>
        <v>18938.2</v>
      </c>
      <c r="F342" s="77">
        <f>SUM(F343+F354)</f>
        <v>19803.100000000002</v>
      </c>
    </row>
    <row r="343" spans="1:6" ht="15">
      <c r="A343" s="76" t="s">
        <v>73</v>
      </c>
      <c r="B343" s="44" t="s">
        <v>405</v>
      </c>
      <c r="C343" s="44"/>
      <c r="D343" s="77">
        <f>SUM(D344+D350+D347)</f>
        <v>27088.1</v>
      </c>
      <c r="E343" s="77">
        <f>SUM(E344+E350)</f>
        <v>18938.2</v>
      </c>
      <c r="F343" s="77">
        <f>SUM(F344+F350)</f>
        <v>19803.100000000002</v>
      </c>
    </row>
    <row r="344" spans="1:6" ht="30">
      <c r="A344" s="76" t="s">
        <v>0</v>
      </c>
      <c r="B344" s="44" t="s">
        <v>6</v>
      </c>
      <c r="C344" s="44"/>
      <c r="D344" s="77">
        <f>SUM(D345)</f>
        <v>26088.1</v>
      </c>
      <c r="E344" s="77">
        <f aca="true" t="shared" si="54" ref="D344:F345">SUM(E345)</f>
        <v>18938.2</v>
      </c>
      <c r="F344" s="77">
        <f t="shared" si="54"/>
        <v>19803.100000000002</v>
      </c>
    </row>
    <row r="345" spans="1:6" ht="15">
      <c r="A345" s="76" t="s">
        <v>587</v>
      </c>
      <c r="B345" s="44" t="s">
        <v>6</v>
      </c>
      <c r="C345" s="44" t="s">
        <v>601</v>
      </c>
      <c r="D345" s="77">
        <f t="shared" si="54"/>
        <v>26088.1</v>
      </c>
      <c r="E345" s="77">
        <f t="shared" si="54"/>
        <v>18938.2</v>
      </c>
      <c r="F345" s="77">
        <f t="shared" si="54"/>
        <v>19803.100000000002</v>
      </c>
    </row>
    <row r="346" spans="1:6" ht="15">
      <c r="A346" s="76" t="s">
        <v>602</v>
      </c>
      <c r="B346" s="44" t="s">
        <v>6</v>
      </c>
      <c r="C346" s="44" t="s">
        <v>603</v>
      </c>
      <c r="D346" s="77">
        <f>'Ведомственная структура'!G948</f>
        <v>26088.1</v>
      </c>
      <c r="E346" s="77">
        <f>'Ведомственная структура'!H948</f>
        <v>18938.2</v>
      </c>
      <c r="F346" s="77">
        <f>'Ведомственная структура'!I948</f>
        <v>19803.100000000002</v>
      </c>
    </row>
    <row r="347" spans="1:6" ht="30">
      <c r="A347" s="46" t="s">
        <v>340</v>
      </c>
      <c r="B347" s="43" t="s">
        <v>366</v>
      </c>
      <c r="C347" s="44"/>
      <c r="D347" s="77">
        <f>D348</f>
        <v>796</v>
      </c>
      <c r="E347" s="77"/>
      <c r="F347" s="77"/>
    </row>
    <row r="348" spans="1:6" ht="15">
      <c r="A348" s="76" t="s">
        <v>587</v>
      </c>
      <c r="B348" s="43" t="s">
        <v>366</v>
      </c>
      <c r="C348" s="44" t="s">
        <v>601</v>
      </c>
      <c r="D348" s="77">
        <f>D349</f>
        <v>796</v>
      </c>
      <c r="E348" s="77"/>
      <c r="F348" s="77"/>
    </row>
    <row r="349" spans="1:6" ht="15">
      <c r="A349" s="46" t="s">
        <v>602</v>
      </c>
      <c r="B349" s="43" t="s">
        <v>366</v>
      </c>
      <c r="C349" s="44" t="s">
        <v>603</v>
      </c>
      <c r="D349" s="77">
        <f>'Ведомственная структура'!G951</f>
        <v>796</v>
      </c>
      <c r="E349" s="77"/>
      <c r="F349" s="77"/>
    </row>
    <row r="350" spans="1:6" ht="15">
      <c r="A350" s="46" t="s">
        <v>466</v>
      </c>
      <c r="B350" s="43" t="s">
        <v>157</v>
      </c>
      <c r="C350" s="44"/>
      <c r="D350" s="77">
        <f>D351</f>
        <v>204</v>
      </c>
      <c r="E350" s="77">
        <f>E351</f>
        <v>0</v>
      </c>
      <c r="F350" s="77">
        <f>F351</f>
        <v>0</v>
      </c>
    </row>
    <row r="351" spans="1:6" ht="15">
      <c r="A351" s="96" t="s">
        <v>76</v>
      </c>
      <c r="B351" s="43" t="s">
        <v>158</v>
      </c>
      <c r="C351" s="44"/>
      <c r="D351" s="77">
        <f aca="true" t="shared" si="55" ref="D351:F352">D352</f>
        <v>204</v>
      </c>
      <c r="E351" s="77">
        <f t="shared" si="55"/>
        <v>0</v>
      </c>
      <c r="F351" s="77">
        <f t="shared" si="55"/>
        <v>0</v>
      </c>
    </row>
    <row r="352" spans="1:6" ht="15">
      <c r="A352" s="76" t="s">
        <v>587</v>
      </c>
      <c r="B352" s="43" t="s">
        <v>158</v>
      </c>
      <c r="C352" s="44" t="s">
        <v>601</v>
      </c>
      <c r="D352" s="77">
        <f t="shared" si="55"/>
        <v>204</v>
      </c>
      <c r="E352" s="77">
        <f t="shared" si="55"/>
        <v>0</v>
      </c>
      <c r="F352" s="77">
        <f t="shared" si="55"/>
        <v>0</v>
      </c>
    </row>
    <row r="353" spans="1:6" ht="15">
      <c r="A353" s="76" t="s">
        <v>602</v>
      </c>
      <c r="B353" s="43" t="s">
        <v>158</v>
      </c>
      <c r="C353" s="44" t="s">
        <v>603</v>
      </c>
      <c r="D353" s="77">
        <f>'Ведомственная структура'!G955</f>
        <v>204</v>
      </c>
      <c r="E353" s="77">
        <f>'Ведомственная структура'!H955</f>
        <v>0</v>
      </c>
      <c r="F353" s="77">
        <f>'Ведомственная структура'!I955</f>
        <v>0</v>
      </c>
    </row>
    <row r="354" spans="1:6" ht="15">
      <c r="A354" s="46" t="s">
        <v>148</v>
      </c>
      <c r="B354" s="44" t="s">
        <v>146</v>
      </c>
      <c r="C354" s="44"/>
      <c r="D354" s="77">
        <f>D355+D361+D358+D364</f>
        <v>7720.599999999999</v>
      </c>
      <c r="E354" s="77">
        <f>E355+E361+E358+E364</f>
        <v>0</v>
      </c>
      <c r="F354" s="77">
        <f>F355+F361+F358+F364</f>
        <v>0</v>
      </c>
    </row>
    <row r="355" spans="1:6" ht="15">
      <c r="A355" s="46" t="s">
        <v>142</v>
      </c>
      <c r="B355" s="44" t="s">
        <v>145</v>
      </c>
      <c r="C355" s="44"/>
      <c r="D355" s="77">
        <f aca="true" t="shared" si="56" ref="D355:F356">D356</f>
        <v>4876.1</v>
      </c>
      <c r="E355" s="77">
        <f t="shared" si="56"/>
        <v>0</v>
      </c>
      <c r="F355" s="77">
        <f t="shared" si="56"/>
        <v>0</v>
      </c>
    </row>
    <row r="356" spans="1:6" ht="15">
      <c r="A356" s="76" t="s">
        <v>587</v>
      </c>
      <c r="B356" s="44" t="s">
        <v>145</v>
      </c>
      <c r="C356" s="44" t="s">
        <v>601</v>
      </c>
      <c r="D356" s="77">
        <f t="shared" si="56"/>
        <v>4876.1</v>
      </c>
      <c r="E356" s="77">
        <f t="shared" si="56"/>
        <v>0</v>
      </c>
      <c r="F356" s="77">
        <f t="shared" si="56"/>
        <v>0</v>
      </c>
    </row>
    <row r="357" spans="1:6" ht="15">
      <c r="A357" s="46" t="s">
        <v>602</v>
      </c>
      <c r="B357" s="44" t="s">
        <v>145</v>
      </c>
      <c r="C357" s="44" t="s">
        <v>603</v>
      </c>
      <c r="D357" s="77">
        <f>'Ведомственная структура'!G959</f>
        <v>4876.1</v>
      </c>
      <c r="E357" s="77">
        <f>'Ведомственная структура'!H959</f>
        <v>0</v>
      </c>
      <c r="F357" s="77">
        <f>'Ведомственная структура'!I959</f>
        <v>0</v>
      </c>
    </row>
    <row r="358" spans="1:6" ht="15">
      <c r="A358" s="46" t="s">
        <v>266</v>
      </c>
      <c r="B358" s="43" t="s">
        <v>279</v>
      </c>
      <c r="C358" s="44"/>
      <c r="D358" s="77">
        <f aca="true" t="shared" si="57" ref="D358:F359">D359</f>
        <v>1158.2</v>
      </c>
      <c r="E358" s="77">
        <f t="shared" si="57"/>
        <v>0</v>
      </c>
      <c r="F358" s="77">
        <f t="shared" si="57"/>
        <v>0</v>
      </c>
    </row>
    <row r="359" spans="1:6" ht="15">
      <c r="A359" s="76" t="s">
        <v>587</v>
      </c>
      <c r="B359" s="43" t="s">
        <v>279</v>
      </c>
      <c r="C359" s="44" t="s">
        <v>601</v>
      </c>
      <c r="D359" s="77">
        <f t="shared" si="57"/>
        <v>1158.2</v>
      </c>
      <c r="E359" s="77">
        <f t="shared" si="57"/>
        <v>0</v>
      </c>
      <c r="F359" s="77">
        <f t="shared" si="57"/>
        <v>0</v>
      </c>
    </row>
    <row r="360" spans="1:6" ht="15">
      <c r="A360" s="46" t="s">
        <v>602</v>
      </c>
      <c r="B360" s="43" t="s">
        <v>279</v>
      </c>
      <c r="C360" s="44" t="s">
        <v>603</v>
      </c>
      <c r="D360" s="77">
        <f>'Ведомственная структура'!G962</f>
        <v>1158.2</v>
      </c>
      <c r="E360" s="77">
        <v>0</v>
      </c>
      <c r="F360" s="77">
        <v>0</v>
      </c>
    </row>
    <row r="361" spans="1:6" ht="30">
      <c r="A361" s="46" t="s">
        <v>144</v>
      </c>
      <c r="B361" s="44" t="s">
        <v>147</v>
      </c>
      <c r="C361" s="44"/>
      <c r="D361" s="77">
        <f aca="true" t="shared" si="58" ref="D361:F362">D362</f>
        <v>1625.4</v>
      </c>
      <c r="E361" s="77">
        <f t="shared" si="58"/>
        <v>0</v>
      </c>
      <c r="F361" s="77">
        <f t="shared" si="58"/>
        <v>0</v>
      </c>
    </row>
    <row r="362" spans="1:6" ht="15">
      <c r="A362" s="76" t="s">
        <v>587</v>
      </c>
      <c r="B362" s="44" t="s">
        <v>147</v>
      </c>
      <c r="C362" s="44" t="s">
        <v>601</v>
      </c>
      <c r="D362" s="77">
        <f t="shared" si="58"/>
        <v>1625.4</v>
      </c>
      <c r="E362" s="77">
        <f t="shared" si="58"/>
        <v>0</v>
      </c>
      <c r="F362" s="77">
        <f t="shared" si="58"/>
        <v>0</v>
      </c>
    </row>
    <row r="363" spans="1:6" ht="15">
      <c r="A363" s="46" t="s">
        <v>602</v>
      </c>
      <c r="B363" s="44" t="s">
        <v>147</v>
      </c>
      <c r="C363" s="44" t="s">
        <v>603</v>
      </c>
      <c r="D363" s="77">
        <f>'Ведомственная структура'!G965</f>
        <v>1625.4</v>
      </c>
      <c r="E363" s="77">
        <f>'Ведомственная структура'!H965</f>
        <v>0</v>
      </c>
      <c r="F363" s="77">
        <f>'Ведомственная структура'!I965</f>
        <v>0</v>
      </c>
    </row>
    <row r="364" spans="1:6" ht="30">
      <c r="A364" s="46" t="s">
        <v>267</v>
      </c>
      <c r="B364" s="43" t="s">
        <v>280</v>
      </c>
      <c r="C364" s="44"/>
      <c r="D364" s="77">
        <f aca="true" t="shared" si="59" ref="D364:F365">D365</f>
        <v>60.9</v>
      </c>
      <c r="E364" s="77">
        <f t="shared" si="59"/>
        <v>0</v>
      </c>
      <c r="F364" s="77">
        <f t="shared" si="59"/>
        <v>0</v>
      </c>
    </row>
    <row r="365" spans="1:6" ht="15">
      <c r="A365" s="76" t="s">
        <v>587</v>
      </c>
      <c r="B365" s="43" t="s">
        <v>280</v>
      </c>
      <c r="C365" s="44" t="s">
        <v>601</v>
      </c>
      <c r="D365" s="77">
        <f t="shared" si="59"/>
        <v>60.9</v>
      </c>
      <c r="E365" s="77">
        <f t="shared" si="59"/>
        <v>0</v>
      </c>
      <c r="F365" s="77">
        <f t="shared" si="59"/>
        <v>0</v>
      </c>
    </row>
    <row r="366" spans="1:6" ht="15">
      <c r="A366" s="46" t="s">
        <v>602</v>
      </c>
      <c r="B366" s="43" t="s">
        <v>280</v>
      </c>
      <c r="C366" s="44" t="s">
        <v>603</v>
      </c>
      <c r="D366" s="77">
        <f>'Ведомственная структура'!G968</f>
        <v>60.9</v>
      </c>
      <c r="E366" s="77">
        <f>'Ведомственная структура'!H968</f>
        <v>0</v>
      </c>
      <c r="F366" s="77">
        <f>'Ведомственная структура'!I968</f>
        <v>0</v>
      </c>
    </row>
    <row r="367" spans="1:6" ht="30">
      <c r="A367" s="76" t="s">
        <v>253</v>
      </c>
      <c r="B367" s="44" t="s">
        <v>7</v>
      </c>
      <c r="C367" s="44"/>
      <c r="D367" s="77">
        <f>SUM(D368+D375+D379+D386+D393+D397+D407)</f>
        <v>34370.7</v>
      </c>
      <c r="E367" s="77">
        <f>SUM(E368+E375+E379+E386+E393+E397+E407)</f>
        <v>15679.2</v>
      </c>
      <c r="F367" s="77">
        <f>SUM(F368+F375+F379+F386+F393+F397+F407)</f>
        <v>17318.3</v>
      </c>
    </row>
    <row r="368" spans="1:6" ht="30">
      <c r="A368" s="76" t="s">
        <v>406</v>
      </c>
      <c r="B368" s="44" t="s">
        <v>407</v>
      </c>
      <c r="C368" s="44"/>
      <c r="D368" s="77">
        <f>SUM(D369+D372)</f>
        <v>4866.2</v>
      </c>
      <c r="E368" s="77">
        <f aca="true" t="shared" si="60" ref="D368:F370">SUM(E369)</f>
        <v>4777.4</v>
      </c>
      <c r="F368" s="77">
        <f t="shared" si="60"/>
        <v>5979.400000000001</v>
      </c>
    </row>
    <row r="369" spans="1:6" ht="30">
      <c r="A369" s="76" t="s">
        <v>0</v>
      </c>
      <c r="B369" s="44" t="s">
        <v>8</v>
      </c>
      <c r="C369" s="44"/>
      <c r="D369" s="77">
        <f t="shared" si="60"/>
        <v>4331.3</v>
      </c>
      <c r="E369" s="77">
        <f t="shared" si="60"/>
        <v>4777.4</v>
      </c>
      <c r="F369" s="77">
        <f t="shared" si="60"/>
        <v>5979.400000000001</v>
      </c>
    </row>
    <row r="370" spans="1:6" ht="15">
      <c r="A370" s="76" t="s">
        <v>587</v>
      </c>
      <c r="B370" s="44" t="s">
        <v>8</v>
      </c>
      <c r="C370" s="44" t="s">
        <v>601</v>
      </c>
      <c r="D370" s="77">
        <f t="shared" si="60"/>
        <v>4331.3</v>
      </c>
      <c r="E370" s="77">
        <f t="shared" si="60"/>
        <v>4777.4</v>
      </c>
      <c r="F370" s="77">
        <f t="shared" si="60"/>
        <v>5979.400000000001</v>
      </c>
    </row>
    <row r="371" spans="1:6" ht="15">
      <c r="A371" s="76" t="s">
        <v>602</v>
      </c>
      <c r="B371" s="44" t="s">
        <v>8</v>
      </c>
      <c r="C371" s="44" t="s">
        <v>603</v>
      </c>
      <c r="D371" s="77">
        <f>'Ведомственная структура'!G991</f>
        <v>4331.3</v>
      </c>
      <c r="E371" s="77">
        <f>'Ведомственная структура'!H991</f>
        <v>4777.4</v>
      </c>
      <c r="F371" s="77">
        <f>'Ведомственная структура'!I991</f>
        <v>5979.400000000001</v>
      </c>
    </row>
    <row r="372" spans="1:6" ht="30">
      <c r="A372" s="46" t="s">
        <v>340</v>
      </c>
      <c r="B372" s="43" t="s">
        <v>367</v>
      </c>
      <c r="C372" s="44"/>
      <c r="D372" s="77">
        <f>D373</f>
        <v>534.9</v>
      </c>
      <c r="E372" s="77"/>
      <c r="F372" s="77"/>
    </row>
    <row r="373" spans="1:6" ht="15">
      <c r="A373" s="76" t="s">
        <v>587</v>
      </c>
      <c r="B373" s="43" t="s">
        <v>367</v>
      </c>
      <c r="C373" s="44" t="s">
        <v>601</v>
      </c>
      <c r="D373" s="77">
        <f>D374</f>
        <v>534.9</v>
      </c>
      <c r="E373" s="77"/>
      <c r="F373" s="77"/>
    </row>
    <row r="374" spans="1:6" ht="15">
      <c r="A374" s="46" t="s">
        <v>602</v>
      </c>
      <c r="B374" s="43" t="s">
        <v>367</v>
      </c>
      <c r="C374" s="44" t="s">
        <v>603</v>
      </c>
      <c r="D374" s="77">
        <f>'Ведомственная структура'!G994</f>
        <v>534.9</v>
      </c>
      <c r="E374" s="77"/>
      <c r="F374" s="77"/>
    </row>
    <row r="375" spans="1:6" ht="15">
      <c r="A375" s="76" t="s">
        <v>410</v>
      </c>
      <c r="B375" s="44" t="s">
        <v>411</v>
      </c>
      <c r="C375" s="44"/>
      <c r="D375" s="77">
        <f aca="true" t="shared" si="61" ref="D375:F377">SUM(D376)</f>
        <v>509</v>
      </c>
      <c r="E375" s="77">
        <f t="shared" si="61"/>
        <v>514</v>
      </c>
      <c r="F375" s="77">
        <f t="shared" si="61"/>
        <v>514</v>
      </c>
    </row>
    <row r="376" spans="1:6" ht="15">
      <c r="A376" s="76" t="s">
        <v>76</v>
      </c>
      <c r="B376" s="44" t="s">
        <v>37</v>
      </c>
      <c r="C376" s="44"/>
      <c r="D376" s="77">
        <f t="shared" si="61"/>
        <v>509</v>
      </c>
      <c r="E376" s="77">
        <f t="shared" si="61"/>
        <v>514</v>
      </c>
      <c r="F376" s="77">
        <f t="shared" si="61"/>
        <v>514</v>
      </c>
    </row>
    <row r="377" spans="1:6" ht="15">
      <c r="A377" s="76" t="s">
        <v>587</v>
      </c>
      <c r="B377" s="44" t="s">
        <v>37</v>
      </c>
      <c r="C377" s="44" t="s">
        <v>601</v>
      </c>
      <c r="D377" s="77">
        <f t="shared" si="61"/>
        <v>509</v>
      </c>
      <c r="E377" s="77">
        <f t="shared" si="61"/>
        <v>514</v>
      </c>
      <c r="F377" s="77">
        <f t="shared" si="61"/>
        <v>514</v>
      </c>
    </row>
    <row r="378" spans="1:6" ht="15">
      <c r="A378" s="76" t="s">
        <v>602</v>
      </c>
      <c r="B378" s="44" t="s">
        <v>37</v>
      </c>
      <c r="C378" s="44" t="s">
        <v>603</v>
      </c>
      <c r="D378" s="77">
        <f>'Ведомственная структура'!G998</f>
        <v>509</v>
      </c>
      <c r="E378" s="77">
        <f>'Ведомственная структура'!H998</f>
        <v>514</v>
      </c>
      <c r="F378" s="77">
        <f>'Ведомственная структура'!I998</f>
        <v>514</v>
      </c>
    </row>
    <row r="379" spans="1:6" ht="30">
      <c r="A379" s="76" t="s">
        <v>413</v>
      </c>
      <c r="B379" s="44" t="s">
        <v>412</v>
      </c>
      <c r="C379" s="44"/>
      <c r="D379" s="77">
        <f>SUM(D380+D383)</f>
        <v>10125.699999999999</v>
      </c>
      <c r="E379" s="77">
        <f>SUM(E380+E401)</f>
        <v>8836.7</v>
      </c>
      <c r="F379" s="77">
        <f>SUM(F380+F401)</f>
        <v>9208.8</v>
      </c>
    </row>
    <row r="380" spans="1:6" ht="30">
      <c r="A380" s="76" t="s">
        <v>0</v>
      </c>
      <c r="B380" s="44" t="s">
        <v>9</v>
      </c>
      <c r="C380" s="44"/>
      <c r="D380" s="77">
        <f aca="true" t="shared" si="62" ref="D380:F381">SUM(D381)</f>
        <v>9517.9</v>
      </c>
      <c r="E380" s="77">
        <f t="shared" si="62"/>
        <v>8836.7</v>
      </c>
      <c r="F380" s="77">
        <f t="shared" si="62"/>
        <v>9208.8</v>
      </c>
    </row>
    <row r="381" spans="1:6" ht="15">
      <c r="A381" s="76" t="s">
        <v>587</v>
      </c>
      <c r="B381" s="44" t="s">
        <v>9</v>
      </c>
      <c r="C381" s="44" t="s">
        <v>601</v>
      </c>
      <c r="D381" s="77">
        <f t="shared" si="62"/>
        <v>9517.9</v>
      </c>
      <c r="E381" s="77">
        <f t="shared" si="62"/>
        <v>8836.7</v>
      </c>
      <c r="F381" s="77">
        <f t="shared" si="62"/>
        <v>9208.8</v>
      </c>
    </row>
    <row r="382" spans="1:6" ht="15">
      <c r="A382" s="76" t="s">
        <v>602</v>
      </c>
      <c r="B382" s="44" t="s">
        <v>9</v>
      </c>
      <c r="C382" s="44" t="s">
        <v>603</v>
      </c>
      <c r="D382" s="77">
        <f>'Ведомственная структура'!G1002</f>
        <v>9517.9</v>
      </c>
      <c r="E382" s="77">
        <f>'Ведомственная структура'!H1002</f>
        <v>8836.7</v>
      </c>
      <c r="F382" s="77">
        <f>'Ведомственная структура'!I1002</f>
        <v>9208.8</v>
      </c>
    </row>
    <row r="383" spans="1:6" ht="30">
      <c r="A383" s="46" t="s">
        <v>340</v>
      </c>
      <c r="B383" s="43" t="s">
        <v>368</v>
      </c>
      <c r="C383" s="44"/>
      <c r="D383" s="77">
        <f>D384</f>
        <v>607.8</v>
      </c>
      <c r="E383" s="77"/>
      <c r="F383" s="77"/>
    </row>
    <row r="384" spans="1:6" ht="15">
      <c r="A384" s="76" t="s">
        <v>587</v>
      </c>
      <c r="B384" s="43" t="s">
        <v>368</v>
      </c>
      <c r="C384" s="44" t="s">
        <v>601</v>
      </c>
      <c r="D384" s="77">
        <f>D385</f>
        <v>607.8</v>
      </c>
      <c r="E384" s="77"/>
      <c r="F384" s="77"/>
    </row>
    <row r="385" spans="1:6" ht="15">
      <c r="A385" s="46" t="s">
        <v>602</v>
      </c>
      <c r="B385" s="43" t="s">
        <v>368</v>
      </c>
      <c r="C385" s="44" t="s">
        <v>603</v>
      </c>
      <c r="D385" s="77">
        <f>'Ведомственная структура'!G1005</f>
        <v>607.8</v>
      </c>
      <c r="E385" s="77"/>
      <c r="F385" s="77"/>
    </row>
    <row r="386" spans="1:6" ht="15">
      <c r="A386" s="76" t="s">
        <v>414</v>
      </c>
      <c r="B386" s="44" t="s">
        <v>417</v>
      </c>
      <c r="C386" s="44"/>
      <c r="D386" s="77">
        <f>SUM(D387+D390)</f>
        <v>198.8</v>
      </c>
      <c r="E386" s="77">
        <f>SUM(E387+E390)</f>
        <v>172.5</v>
      </c>
      <c r="F386" s="77">
        <f>SUM(F387+F390)</f>
        <v>172.5</v>
      </c>
    </row>
    <row r="387" spans="1:6" ht="15">
      <c r="A387" s="76" t="s">
        <v>416</v>
      </c>
      <c r="B387" s="44" t="s">
        <v>415</v>
      </c>
      <c r="C387" s="44"/>
      <c r="D387" s="77">
        <f aca="true" t="shared" si="63" ref="D387:F388">SUM(D388)</f>
        <v>36.3</v>
      </c>
      <c r="E387" s="77">
        <f t="shared" si="63"/>
        <v>10</v>
      </c>
      <c r="F387" s="77">
        <f t="shared" si="63"/>
        <v>10</v>
      </c>
    </row>
    <row r="388" spans="1:6" ht="15">
      <c r="A388" s="76" t="s">
        <v>587</v>
      </c>
      <c r="B388" s="44" t="s">
        <v>415</v>
      </c>
      <c r="C388" s="44" t="s">
        <v>601</v>
      </c>
      <c r="D388" s="77">
        <f t="shared" si="63"/>
        <v>36.3</v>
      </c>
      <c r="E388" s="77">
        <f t="shared" si="63"/>
        <v>10</v>
      </c>
      <c r="F388" s="77">
        <f t="shared" si="63"/>
        <v>10</v>
      </c>
    </row>
    <row r="389" spans="1:6" ht="15">
      <c r="A389" s="76" t="s">
        <v>602</v>
      </c>
      <c r="B389" s="44" t="s">
        <v>415</v>
      </c>
      <c r="C389" s="44" t="s">
        <v>603</v>
      </c>
      <c r="D389" s="77">
        <f>'Ведомственная структура'!G1012</f>
        <v>36.3</v>
      </c>
      <c r="E389" s="77">
        <f>'Ведомственная структура'!H1012</f>
        <v>10</v>
      </c>
      <c r="F389" s="77">
        <f>'Ведомственная структура'!I1012</f>
        <v>10</v>
      </c>
    </row>
    <row r="390" spans="1:6" ht="15">
      <c r="A390" s="76" t="s">
        <v>491</v>
      </c>
      <c r="B390" s="44" t="s">
        <v>160</v>
      </c>
      <c r="C390" s="44"/>
      <c r="D390" s="77">
        <f aca="true" t="shared" si="64" ref="D390:F391">SUM(D391)</f>
        <v>162.5</v>
      </c>
      <c r="E390" s="77">
        <f t="shared" si="64"/>
        <v>162.5</v>
      </c>
      <c r="F390" s="77">
        <f t="shared" si="64"/>
        <v>162.5</v>
      </c>
    </row>
    <row r="391" spans="1:6" ht="15">
      <c r="A391" s="76" t="s">
        <v>587</v>
      </c>
      <c r="B391" s="44" t="s">
        <v>160</v>
      </c>
      <c r="C391" s="44" t="s">
        <v>601</v>
      </c>
      <c r="D391" s="77">
        <f t="shared" si="64"/>
        <v>162.5</v>
      </c>
      <c r="E391" s="77">
        <f t="shared" si="64"/>
        <v>162.5</v>
      </c>
      <c r="F391" s="77">
        <f t="shared" si="64"/>
        <v>162.5</v>
      </c>
    </row>
    <row r="392" spans="1:6" ht="15">
      <c r="A392" s="76" t="s">
        <v>602</v>
      </c>
      <c r="B392" s="44" t="s">
        <v>160</v>
      </c>
      <c r="C392" s="44" t="s">
        <v>603</v>
      </c>
      <c r="D392" s="77">
        <f>'Ведомственная структура'!G1009</f>
        <v>162.5</v>
      </c>
      <c r="E392" s="77">
        <f>'Ведомственная структура'!H1009</f>
        <v>162.5</v>
      </c>
      <c r="F392" s="77">
        <f>'Ведомственная структура'!I1009</f>
        <v>162.5</v>
      </c>
    </row>
    <row r="393" spans="1:6" ht="15">
      <c r="A393" s="76" t="s">
        <v>418</v>
      </c>
      <c r="B393" s="44" t="s">
        <v>242</v>
      </c>
      <c r="C393" s="44"/>
      <c r="D393" s="77">
        <f aca="true" t="shared" si="65" ref="D393:F395">SUM(D394)</f>
        <v>1420.8</v>
      </c>
      <c r="E393" s="77">
        <f t="shared" si="65"/>
        <v>1378.6</v>
      </c>
      <c r="F393" s="77">
        <f t="shared" si="65"/>
        <v>1443.6</v>
      </c>
    </row>
    <row r="394" spans="1:6" ht="30">
      <c r="A394" s="76" t="s">
        <v>0</v>
      </c>
      <c r="B394" s="44" t="s">
        <v>243</v>
      </c>
      <c r="C394" s="44"/>
      <c r="D394" s="77">
        <f t="shared" si="65"/>
        <v>1420.8</v>
      </c>
      <c r="E394" s="77">
        <f t="shared" si="65"/>
        <v>1378.6</v>
      </c>
      <c r="F394" s="77">
        <f t="shared" si="65"/>
        <v>1443.6</v>
      </c>
    </row>
    <row r="395" spans="1:6" ht="15">
      <c r="A395" s="76" t="s">
        <v>587</v>
      </c>
      <c r="B395" s="44" t="s">
        <v>243</v>
      </c>
      <c r="C395" s="44" t="s">
        <v>601</v>
      </c>
      <c r="D395" s="77">
        <f t="shared" si="65"/>
        <v>1420.8</v>
      </c>
      <c r="E395" s="77">
        <f t="shared" si="65"/>
        <v>1378.6</v>
      </c>
      <c r="F395" s="77">
        <f t="shared" si="65"/>
        <v>1443.6</v>
      </c>
    </row>
    <row r="396" spans="1:6" ht="15">
      <c r="A396" s="76" t="s">
        <v>602</v>
      </c>
      <c r="B396" s="44" t="s">
        <v>243</v>
      </c>
      <c r="C396" s="44" t="s">
        <v>603</v>
      </c>
      <c r="D396" s="77">
        <f>'Ведомственная структура'!G1016</f>
        <v>1420.8</v>
      </c>
      <c r="E396" s="77">
        <f>'Ведомственная структура'!H1016</f>
        <v>1378.6</v>
      </c>
      <c r="F396" s="77">
        <f>'Ведомственная структура'!I1016</f>
        <v>1443.6</v>
      </c>
    </row>
    <row r="397" spans="1:6" ht="15">
      <c r="A397" s="76" t="s">
        <v>466</v>
      </c>
      <c r="B397" s="44" t="s">
        <v>10</v>
      </c>
      <c r="C397" s="44"/>
      <c r="D397" s="77">
        <f>SUM(D404+D401+D398)</f>
        <v>760.7</v>
      </c>
      <c r="E397" s="77">
        <f>SUM(E404)</f>
        <v>0</v>
      </c>
      <c r="F397" s="77">
        <f>SUM(F404)</f>
        <v>0</v>
      </c>
    </row>
    <row r="398" spans="1:6" ht="15">
      <c r="A398" s="76" t="s">
        <v>328</v>
      </c>
      <c r="B398" s="44" t="s">
        <v>369</v>
      </c>
      <c r="C398" s="44"/>
      <c r="D398" s="77">
        <f>D399</f>
        <v>50</v>
      </c>
      <c r="E398" s="77"/>
      <c r="F398" s="77"/>
    </row>
    <row r="399" spans="1:6" ht="15">
      <c r="A399" s="76" t="s">
        <v>587</v>
      </c>
      <c r="B399" s="44" t="s">
        <v>369</v>
      </c>
      <c r="C399" s="44" t="s">
        <v>601</v>
      </c>
      <c r="D399" s="77">
        <f>D400</f>
        <v>50</v>
      </c>
      <c r="E399" s="77"/>
      <c r="F399" s="77"/>
    </row>
    <row r="400" spans="1:6" ht="15">
      <c r="A400" s="46" t="s">
        <v>602</v>
      </c>
      <c r="B400" s="44" t="s">
        <v>369</v>
      </c>
      <c r="C400" s="44" t="s">
        <v>603</v>
      </c>
      <c r="D400" s="77">
        <f>'Ведомственная структура'!G1020</f>
        <v>50</v>
      </c>
      <c r="E400" s="77"/>
      <c r="F400" s="77"/>
    </row>
    <row r="401" spans="1:6" ht="45">
      <c r="A401" s="46" t="s">
        <v>311</v>
      </c>
      <c r="B401" s="43" t="s">
        <v>325</v>
      </c>
      <c r="C401" s="44"/>
      <c r="D401" s="77">
        <f aca="true" t="shared" si="66" ref="D401:F402">D402</f>
        <v>190.7</v>
      </c>
      <c r="E401" s="77">
        <f t="shared" si="66"/>
        <v>0</v>
      </c>
      <c r="F401" s="77">
        <f t="shared" si="66"/>
        <v>0</v>
      </c>
    </row>
    <row r="402" spans="1:6" ht="15">
      <c r="A402" s="76" t="s">
        <v>587</v>
      </c>
      <c r="B402" s="43" t="s">
        <v>325</v>
      </c>
      <c r="C402" s="44" t="s">
        <v>601</v>
      </c>
      <c r="D402" s="77">
        <f t="shared" si="66"/>
        <v>190.7</v>
      </c>
      <c r="E402" s="77">
        <f t="shared" si="66"/>
        <v>0</v>
      </c>
      <c r="F402" s="77">
        <f t="shared" si="66"/>
        <v>0</v>
      </c>
    </row>
    <row r="403" spans="1:6" ht="15">
      <c r="A403" s="46" t="s">
        <v>602</v>
      </c>
      <c r="B403" s="43" t="s">
        <v>325</v>
      </c>
      <c r="C403" s="44" t="s">
        <v>603</v>
      </c>
      <c r="D403" s="77">
        <f>'Ведомственная структура'!G1023</f>
        <v>190.7</v>
      </c>
      <c r="E403" s="77">
        <f>'Ведомственная структура'!H1023</f>
        <v>0</v>
      </c>
      <c r="F403" s="77">
        <f>'Ведомственная структура'!I1023</f>
        <v>0</v>
      </c>
    </row>
    <row r="404" spans="1:6" ht="15">
      <c r="A404" s="76" t="s">
        <v>76</v>
      </c>
      <c r="B404" s="44" t="s">
        <v>244</v>
      </c>
      <c r="C404" s="44"/>
      <c r="D404" s="77">
        <f aca="true" t="shared" si="67" ref="D404:F405">SUM(D405)</f>
        <v>520</v>
      </c>
      <c r="E404" s="77">
        <f t="shared" si="67"/>
        <v>0</v>
      </c>
      <c r="F404" s="77">
        <f t="shared" si="67"/>
        <v>0</v>
      </c>
    </row>
    <row r="405" spans="1:6" ht="15">
      <c r="A405" s="76" t="s">
        <v>587</v>
      </c>
      <c r="B405" s="44" t="s">
        <v>244</v>
      </c>
      <c r="C405" s="44" t="s">
        <v>601</v>
      </c>
      <c r="D405" s="77">
        <f t="shared" si="67"/>
        <v>520</v>
      </c>
      <c r="E405" s="77">
        <f t="shared" si="67"/>
        <v>0</v>
      </c>
      <c r="F405" s="77">
        <f t="shared" si="67"/>
        <v>0</v>
      </c>
    </row>
    <row r="406" spans="1:6" ht="15">
      <c r="A406" s="76" t="s">
        <v>602</v>
      </c>
      <c r="B406" s="44" t="s">
        <v>244</v>
      </c>
      <c r="C406" s="44" t="s">
        <v>603</v>
      </c>
      <c r="D406" s="77">
        <f>SUM('Ведомственная структура'!G1026)</f>
        <v>520</v>
      </c>
      <c r="E406" s="77">
        <f>SUM('Ведомственная структура'!H1026)</f>
        <v>0</v>
      </c>
      <c r="F406" s="77">
        <f>SUM('Ведомственная структура'!I1026)</f>
        <v>0</v>
      </c>
    </row>
    <row r="407" spans="1:6" ht="15">
      <c r="A407" s="76" t="s">
        <v>148</v>
      </c>
      <c r="B407" s="44" t="s">
        <v>245</v>
      </c>
      <c r="C407" s="44"/>
      <c r="D407" s="77">
        <f>D408+D414+D411+D417</f>
        <v>16489.5</v>
      </c>
      <c r="E407" s="77">
        <f>E408+E414+E411+E417</f>
        <v>0</v>
      </c>
      <c r="F407" s="77">
        <f>F408+F414+F411+F417</f>
        <v>0</v>
      </c>
    </row>
    <row r="408" spans="1:6" ht="15">
      <c r="A408" s="76" t="s">
        <v>142</v>
      </c>
      <c r="B408" s="44" t="s">
        <v>246</v>
      </c>
      <c r="C408" s="44"/>
      <c r="D408" s="77">
        <f aca="true" t="shared" si="68" ref="D408:F409">D409</f>
        <v>12175.9</v>
      </c>
      <c r="E408" s="77">
        <f t="shared" si="68"/>
        <v>0</v>
      </c>
      <c r="F408" s="77">
        <f t="shared" si="68"/>
        <v>0</v>
      </c>
    </row>
    <row r="409" spans="1:6" ht="15">
      <c r="A409" s="76" t="s">
        <v>587</v>
      </c>
      <c r="B409" s="44" t="s">
        <v>246</v>
      </c>
      <c r="C409" s="44" t="s">
        <v>601</v>
      </c>
      <c r="D409" s="77">
        <f t="shared" si="68"/>
        <v>12175.9</v>
      </c>
      <c r="E409" s="77">
        <f t="shared" si="68"/>
        <v>0</v>
      </c>
      <c r="F409" s="77">
        <f t="shared" si="68"/>
        <v>0</v>
      </c>
    </row>
    <row r="410" spans="1:6" ht="15">
      <c r="A410" s="76" t="s">
        <v>602</v>
      </c>
      <c r="B410" s="44" t="s">
        <v>246</v>
      </c>
      <c r="C410" s="44" t="s">
        <v>603</v>
      </c>
      <c r="D410" s="77">
        <f>'Ведомственная структура'!G1030</f>
        <v>12175.9</v>
      </c>
      <c r="E410" s="77">
        <f>'Ведомственная структура'!H1030</f>
        <v>0</v>
      </c>
      <c r="F410" s="77">
        <f>'Ведомственная структура'!I1030</f>
        <v>0</v>
      </c>
    </row>
    <row r="411" spans="1:6" ht="15">
      <c r="A411" s="46" t="s">
        <v>266</v>
      </c>
      <c r="B411" s="44" t="s">
        <v>281</v>
      </c>
      <c r="C411" s="44"/>
      <c r="D411" s="77">
        <f aca="true" t="shared" si="69" ref="D411:F412">D412</f>
        <v>242.2</v>
      </c>
      <c r="E411" s="77">
        <f t="shared" si="69"/>
        <v>0</v>
      </c>
      <c r="F411" s="77">
        <f t="shared" si="69"/>
        <v>0</v>
      </c>
    </row>
    <row r="412" spans="1:6" ht="45">
      <c r="A412" s="46" t="s">
        <v>656</v>
      </c>
      <c r="B412" s="43" t="s">
        <v>281</v>
      </c>
      <c r="C412" s="43" t="s">
        <v>604</v>
      </c>
      <c r="D412" s="77">
        <f t="shared" si="69"/>
        <v>242.2</v>
      </c>
      <c r="E412" s="77">
        <f t="shared" si="69"/>
        <v>0</v>
      </c>
      <c r="F412" s="77">
        <f t="shared" si="69"/>
        <v>0</v>
      </c>
    </row>
    <row r="413" spans="1:6" ht="15">
      <c r="A413" s="46" t="s">
        <v>642</v>
      </c>
      <c r="B413" s="43" t="s">
        <v>281</v>
      </c>
      <c r="C413" s="43" t="s">
        <v>628</v>
      </c>
      <c r="D413" s="77">
        <f>'Ведомственная структура'!G1089</f>
        <v>242.2</v>
      </c>
      <c r="E413" s="77">
        <f>'Ведомственная структура'!H1089</f>
        <v>0</v>
      </c>
      <c r="F413" s="77">
        <f>'Ведомственная структура'!I1089</f>
        <v>0</v>
      </c>
    </row>
    <row r="414" spans="1:6" ht="30">
      <c r="A414" s="76" t="s">
        <v>144</v>
      </c>
      <c r="B414" s="44" t="s">
        <v>247</v>
      </c>
      <c r="C414" s="44"/>
      <c r="D414" s="77">
        <f aca="true" t="shared" si="70" ref="D414:F415">D415</f>
        <v>4058.7</v>
      </c>
      <c r="E414" s="77">
        <f t="shared" si="70"/>
        <v>0</v>
      </c>
      <c r="F414" s="77">
        <f t="shared" si="70"/>
        <v>0</v>
      </c>
    </row>
    <row r="415" spans="1:6" ht="15">
      <c r="A415" s="76" t="s">
        <v>587</v>
      </c>
      <c r="B415" s="44" t="s">
        <v>247</v>
      </c>
      <c r="C415" s="44" t="s">
        <v>601</v>
      </c>
      <c r="D415" s="77">
        <f t="shared" si="70"/>
        <v>4058.7</v>
      </c>
      <c r="E415" s="77">
        <f t="shared" si="70"/>
        <v>0</v>
      </c>
      <c r="F415" s="77">
        <f t="shared" si="70"/>
        <v>0</v>
      </c>
    </row>
    <row r="416" spans="1:6" ht="15">
      <c r="A416" s="76" t="s">
        <v>602</v>
      </c>
      <c r="B416" s="44" t="s">
        <v>247</v>
      </c>
      <c r="C416" s="44" t="s">
        <v>603</v>
      </c>
      <c r="D416" s="77">
        <f>'Ведомственная структура'!G1033</f>
        <v>4058.7</v>
      </c>
      <c r="E416" s="77">
        <f>'Ведомственная структура'!H1033</f>
        <v>0</v>
      </c>
      <c r="F416" s="77">
        <f>'Ведомственная структура'!I1033</f>
        <v>0</v>
      </c>
    </row>
    <row r="417" spans="1:6" ht="30">
      <c r="A417" s="46" t="s">
        <v>267</v>
      </c>
      <c r="B417" s="44" t="s">
        <v>282</v>
      </c>
      <c r="C417" s="44"/>
      <c r="D417" s="77">
        <f>+D418</f>
        <v>12.7</v>
      </c>
      <c r="E417" s="77">
        <f>+E418</f>
        <v>0</v>
      </c>
      <c r="F417" s="77">
        <f>+F418</f>
        <v>0</v>
      </c>
    </row>
    <row r="418" spans="1:6" ht="45">
      <c r="A418" s="46" t="s">
        <v>656</v>
      </c>
      <c r="B418" s="43" t="s">
        <v>282</v>
      </c>
      <c r="C418" s="43" t="s">
        <v>604</v>
      </c>
      <c r="D418" s="77">
        <f>D419</f>
        <v>12.7</v>
      </c>
      <c r="E418" s="77">
        <f>E419</f>
        <v>0</v>
      </c>
      <c r="F418" s="77">
        <f>F419</f>
        <v>0</v>
      </c>
    </row>
    <row r="419" spans="1:6" ht="15">
      <c r="A419" s="46" t="s">
        <v>642</v>
      </c>
      <c r="B419" s="43" t="s">
        <v>282</v>
      </c>
      <c r="C419" s="43" t="s">
        <v>628</v>
      </c>
      <c r="D419" s="77">
        <f>'Ведомственная структура'!G1092</f>
        <v>12.7</v>
      </c>
      <c r="E419" s="77">
        <f>'Ведомственная структура'!H1092</f>
        <v>0</v>
      </c>
      <c r="F419" s="77">
        <f>'Ведомственная структура'!I1092</f>
        <v>0</v>
      </c>
    </row>
    <row r="420" spans="1:6" ht="30">
      <c r="A420" s="46" t="s">
        <v>251</v>
      </c>
      <c r="B420" s="44" t="s">
        <v>149</v>
      </c>
      <c r="C420" s="44"/>
      <c r="D420" s="47">
        <f>D421</f>
        <v>9759.7</v>
      </c>
      <c r="E420" s="47">
        <f>E421</f>
        <v>0</v>
      </c>
      <c r="F420" s="47">
        <f>F421</f>
        <v>0</v>
      </c>
    </row>
    <row r="421" spans="1:6" ht="30">
      <c r="A421" s="46" t="s">
        <v>152</v>
      </c>
      <c r="B421" s="44" t="s">
        <v>150</v>
      </c>
      <c r="C421" s="44"/>
      <c r="D421" s="47">
        <f>D423</f>
        <v>9759.7</v>
      </c>
      <c r="E421" s="47">
        <f>E423</f>
        <v>0</v>
      </c>
      <c r="F421" s="47">
        <f>F423</f>
        <v>0</v>
      </c>
    </row>
    <row r="422" spans="1:6" ht="15">
      <c r="A422" s="46" t="s">
        <v>153</v>
      </c>
      <c r="B422" s="44" t="s">
        <v>151</v>
      </c>
      <c r="C422" s="44"/>
      <c r="D422" s="47">
        <f>D421</f>
        <v>9759.7</v>
      </c>
      <c r="E422" s="47">
        <f>E421</f>
        <v>0</v>
      </c>
      <c r="F422" s="47">
        <f>F421</f>
        <v>0</v>
      </c>
    </row>
    <row r="423" spans="1:6" ht="15">
      <c r="A423" s="76" t="s">
        <v>639</v>
      </c>
      <c r="B423" s="44" t="s">
        <v>151</v>
      </c>
      <c r="C423" s="44" t="s">
        <v>636</v>
      </c>
      <c r="D423" s="47">
        <f>D424</f>
        <v>9759.7</v>
      </c>
      <c r="E423" s="47">
        <f>E424</f>
        <v>0</v>
      </c>
      <c r="F423" s="47">
        <f>F424</f>
        <v>0</v>
      </c>
    </row>
    <row r="424" spans="1:6" ht="15">
      <c r="A424" s="46" t="s">
        <v>549</v>
      </c>
      <c r="B424" s="44" t="s">
        <v>151</v>
      </c>
      <c r="C424" s="44" t="s">
        <v>571</v>
      </c>
      <c r="D424" s="47">
        <f>'Ведомственная структура'!G664</f>
        <v>9759.7</v>
      </c>
      <c r="E424" s="47">
        <f>'Ведомственная структура'!H664</f>
        <v>0</v>
      </c>
      <c r="F424" s="47">
        <f>'Ведомственная структура'!I664</f>
        <v>0</v>
      </c>
    </row>
    <row r="425" spans="1:6" ht="42.75">
      <c r="A425" s="72" t="s">
        <v>204</v>
      </c>
      <c r="B425" s="73" t="s">
        <v>722</v>
      </c>
      <c r="C425" s="73"/>
      <c r="D425" s="74">
        <f>SUM(D426+D452)</f>
        <v>26795.200000000004</v>
      </c>
      <c r="E425" s="74">
        <f>SUM(E426+E452)</f>
        <v>18042.8</v>
      </c>
      <c r="F425" s="74">
        <f>SUM(F426+F452)</f>
        <v>19304.5</v>
      </c>
    </row>
    <row r="426" spans="1:6" ht="30">
      <c r="A426" s="46" t="s">
        <v>206</v>
      </c>
      <c r="B426" s="44" t="s">
        <v>731</v>
      </c>
      <c r="C426" s="44"/>
      <c r="D426" s="47">
        <f>SUM(D427+D434+D438+D445)</f>
        <v>24138.600000000002</v>
      </c>
      <c r="E426" s="47">
        <f>SUM(E427+E434+E438+E445)</f>
        <v>15649.3</v>
      </c>
      <c r="F426" s="47">
        <f>SUM(F427+F434+F438+F445)</f>
        <v>16820</v>
      </c>
    </row>
    <row r="427" spans="1:6" ht="30">
      <c r="A427" s="76" t="s">
        <v>419</v>
      </c>
      <c r="B427" s="44" t="s">
        <v>420</v>
      </c>
      <c r="C427" s="44"/>
      <c r="D427" s="47">
        <f>SUM(D428+D431)</f>
        <v>19104.8</v>
      </c>
      <c r="E427" s="47">
        <f>SUM(E428+E431)</f>
        <v>15204.3</v>
      </c>
      <c r="F427" s="47">
        <f>SUM(F428+F431)</f>
        <v>16025</v>
      </c>
    </row>
    <row r="428" spans="1:6" ht="30">
      <c r="A428" s="76" t="s">
        <v>0</v>
      </c>
      <c r="B428" s="44" t="s">
        <v>1</v>
      </c>
      <c r="C428" s="44"/>
      <c r="D428" s="77">
        <f aca="true" t="shared" si="71" ref="D428:F429">SUM(D429)</f>
        <v>16572.3</v>
      </c>
      <c r="E428" s="77">
        <f t="shared" si="71"/>
        <v>15204.3</v>
      </c>
      <c r="F428" s="77">
        <f t="shared" si="71"/>
        <v>16025</v>
      </c>
    </row>
    <row r="429" spans="1:6" ht="15">
      <c r="A429" s="76" t="s">
        <v>587</v>
      </c>
      <c r="B429" s="44" t="s">
        <v>1</v>
      </c>
      <c r="C429" s="44" t="s">
        <v>601</v>
      </c>
      <c r="D429" s="77">
        <f t="shared" si="71"/>
        <v>16572.3</v>
      </c>
      <c r="E429" s="77">
        <f t="shared" si="71"/>
        <v>15204.3</v>
      </c>
      <c r="F429" s="77">
        <f t="shared" si="71"/>
        <v>16025</v>
      </c>
    </row>
    <row r="430" spans="1:6" ht="15">
      <c r="A430" s="76" t="s">
        <v>602</v>
      </c>
      <c r="B430" s="44" t="s">
        <v>1</v>
      </c>
      <c r="C430" s="44" t="s">
        <v>603</v>
      </c>
      <c r="D430" s="77">
        <f>'Ведомственная структура'!G527</f>
        <v>16572.3</v>
      </c>
      <c r="E430" s="77">
        <f>'Ведомственная структура'!H527</f>
        <v>15204.3</v>
      </c>
      <c r="F430" s="77">
        <f>'Ведомственная структура'!I527</f>
        <v>16025</v>
      </c>
    </row>
    <row r="431" spans="1:6" ht="30">
      <c r="A431" s="46" t="s">
        <v>340</v>
      </c>
      <c r="B431" s="43" t="s">
        <v>339</v>
      </c>
      <c r="C431" s="44"/>
      <c r="D431" s="77">
        <f aca="true" t="shared" si="72" ref="D431:F432">D432</f>
        <v>2532.5</v>
      </c>
      <c r="E431" s="77">
        <f t="shared" si="72"/>
        <v>0</v>
      </c>
      <c r="F431" s="77">
        <f t="shared" si="72"/>
        <v>0</v>
      </c>
    </row>
    <row r="432" spans="1:6" ht="15">
      <c r="A432" s="76" t="s">
        <v>587</v>
      </c>
      <c r="B432" s="43" t="s">
        <v>339</v>
      </c>
      <c r="C432" s="44" t="s">
        <v>601</v>
      </c>
      <c r="D432" s="77">
        <f t="shared" si="72"/>
        <v>2532.5</v>
      </c>
      <c r="E432" s="77">
        <f t="shared" si="72"/>
        <v>0</v>
      </c>
      <c r="F432" s="77">
        <f t="shared" si="72"/>
        <v>0</v>
      </c>
    </row>
    <row r="433" spans="1:6" ht="15">
      <c r="A433" s="46" t="s">
        <v>602</v>
      </c>
      <c r="B433" s="43" t="s">
        <v>339</v>
      </c>
      <c r="C433" s="44" t="s">
        <v>603</v>
      </c>
      <c r="D433" s="77">
        <f>'Ведомственная структура'!G530</f>
        <v>2532.5</v>
      </c>
      <c r="E433" s="77"/>
      <c r="F433" s="77"/>
    </row>
    <row r="434" spans="1:6" ht="30">
      <c r="A434" s="76" t="s">
        <v>394</v>
      </c>
      <c r="B434" s="44" t="s">
        <v>422</v>
      </c>
      <c r="C434" s="44"/>
      <c r="D434" s="77">
        <f aca="true" t="shared" si="73" ref="D434:F436">SUM(D435)</f>
        <v>245</v>
      </c>
      <c r="E434" s="77">
        <f t="shared" si="73"/>
        <v>245</v>
      </c>
      <c r="F434" s="77">
        <f t="shared" si="73"/>
        <v>245</v>
      </c>
    </row>
    <row r="435" spans="1:6" ht="15">
      <c r="A435" s="76" t="s">
        <v>76</v>
      </c>
      <c r="B435" s="44" t="s">
        <v>423</v>
      </c>
      <c r="C435" s="44"/>
      <c r="D435" s="77">
        <f t="shared" si="73"/>
        <v>245</v>
      </c>
      <c r="E435" s="77">
        <f t="shared" si="73"/>
        <v>245</v>
      </c>
      <c r="F435" s="77">
        <f t="shared" si="73"/>
        <v>245</v>
      </c>
    </row>
    <row r="436" spans="1:6" ht="15">
      <c r="A436" s="76" t="s">
        <v>587</v>
      </c>
      <c r="B436" s="44" t="s">
        <v>423</v>
      </c>
      <c r="C436" s="44" t="s">
        <v>601</v>
      </c>
      <c r="D436" s="77">
        <f t="shared" si="73"/>
        <v>245</v>
      </c>
      <c r="E436" s="77">
        <f t="shared" si="73"/>
        <v>245</v>
      </c>
      <c r="F436" s="77">
        <f t="shared" si="73"/>
        <v>245</v>
      </c>
    </row>
    <row r="437" spans="1:6" ht="15">
      <c r="A437" s="76" t="s">
        <v>602</v>
      </c>
      <c r="B437" s="44" t="s">
        <v>423</v>
      </c>
      <c r="C437" s="44" t="s">
        <v>603</v>
      </c>
      <c r="D437" s="77">
        <f>'Ведомственная структура'!G534</f>
        <v>245</v>
      </c>
      <c r="E437" s="77">
        <f>'Ведомственная структура'!H534</f>
        <v>245</v>
      </c>
      <c r="F437" s="77">
        <f>'Ведомственная структура'!I534</f>
        <v>245</v>
      </c>
    </row>
    <row r="438" spans="1:6" ht="15">
      <c r="A438" s="76" t="s">
        <v>403</v>
      </c>
      <c r="B438" s="44" t="s">
        <v>572</v>
      </c>
      <c r="C438" s="44"/>
      <c r="D438" s="77">
        <f>D442+D439</f>
        <v>2503.4</v>
      </c>
      <c r="E438" s="77">
        <f>E442+E439</f>
        <v>200</v>
      </c>
      <c r="F438" s="77">
        <f>F442+F439</f>
        <v>550</v>
      </c>
    </row>
    <row r="439" spans="1:6" ht="15">
      <c r="A439" s="46" t="s">
        <v>328</v>
      </c>
      <c r="B439" s="43" t="s">
        <v>327</v>
      </c>
      <c r="C439" s="44"/>
      <c r="D439" s="77">
        <f aca="true" t="shared" si="74" ref="D439:F440">D440</f>
        <v>100</v>
      </c>
      <c r="E439" s="77">
        <f t="shared" si="74"/>
        <v>0</v>
      </c>
      <c r="F439" s="77">
        <f t="shared" si="74"/>
        <v>0</v>
      </c>
    </row>
    <row r="440" spans="1:6" ht="15">
      <c r="A440" s="76" t="s">
        <v>587</v>
      </c>
      <c r="B440" s="43" t="s">
        <v>327</v>
      </c>
      <c r="C440" s="44" t="s">
        <v>601</v>
      </c>
      <c r="D440" s="77">
        <f t="shared" si="74"/>
        <v>100</v>
      </c>
      <c r="E440" s="77">
        <f t="shared" si="74"/>
        <v>0</v>
      </c>
      <c r="F440" s="77">
        <f t="shared" si="74"/>
        <v>0</v>
      </c>
    </row>
    <row r="441" spans="1:6" ht="15">
      <c r="A441" s="46" t="s">
        <v>602</v>
      </c>
      <c r="B441" s="43" t="s">
        <v>327</v>
      </c>
      <c r="C441" s="44" t="s">
        <v>603</v>
      </c>
      <c r="D441" s="77">
        <f>'Ведомственная структура'!G538</f>
        <v>100</v>
      </c>
      <c r="E441" s="77">
        <f>'Ведомственная структура'!H538</f>
        <v>0</v>
      </c>
      <c r="F441" s="77">
        <f>'Ведомственная структура'!I538</f>
        <v>0</v>
      </c>
    </row>
    <row r="442" spans="1:6" ht="15">
      <c r="A442" s="76" t="s">
        <v>76</v>
      </c>
      <c r="B442" s="44" t="s">
        <v>573</v>
      </c>
      <c r="C442" s="44"/>
      <c r="D442" s="77">
        <f aca="true" t="shared" si="75" ref="D442:F443">D443</f>
        <v>2403.4</v>
      </c>
      <c r="E442" s="77">
        <f t="shared" si="75"/>
        <v>200</v>
      </c>
      <c r="F442" s="77">
        <f t="shared" si="75"/>
        <v>550</v>
      </c>
    </row>
    <row r="443" spans="1:6" ht="15">
      <c r="A443" s="76" t="s">
        <v>587</v>
      </c>
      <c r="B443" s="44" t="s">
        <v>573</v>
      </c>
      <c r="C443" s="44" t="s">
        <v>601</v>
      </c>
      <c r="D443" s="77">
        <f t="shared" si="75"/>
        <v>2403.4</v>
      </c>
      <c r="E443" s="77">
        <f t="shared" si="75"/>
        <v>200</v>
      </c>
      <c r="F443" s="77">
        <f t="shared" si="75"/>
        <v>550</v>
      </c>
    </row>
    <row r="444" spans="1:6" ht="15">
      <c r="A444" s="76" t="s">
        <v>602</v>
      </c>
      <c r="B444" s="44" t="s">
        <v>573</v>
      </c>
      <c r="C444" s="44" t="s">
        <v>603</v>
      </c>
      <c r="D444" s="77">
        <f>SUM('Ведомственная структура'!G541)</f>
        <v>2403.4</v>
      </c>
      <c r="E444" s="77">
        <f>SUM('Ведомственная структура'!H541)</f>
        <v>200</v>
      </c>
      <c r="F444" s="77">
        <f>SUM('Ведомственная структура'!I541)</f>
        <v>550</v>
      </c>
    </row>
    <row r="445" spans="1:6" ht="30">
      <c r="A445" s="46" t="s">
        <v>269</v>
      </c>
      <c r="B445" s="43" t="s">
        <v>270</v>
      </c>
      <c r="C445" s="44"/>
      <c r="D445" s="77">
        <f>D446+D449</f>
        <v>2285.4</v>
      </c>
      <c r="E445" s="77">
        <f>E446+E449</f>
        <v>0</v>
      </c>
      <c r="F445" s="77">
        <f>F446+F449</f>
        <v>0</v>
      </c>
    </row>
    <row r="446" spans="1:6" ht="15">
      <c r="A446" s="46" t="s">
        <v>266</v>
      </c>
      <c r="B446" s="43" t="s">
        <v>271</v>
      </c>
      <c r="C446" s="44"/>
      <c r="D446" s="77">
        <f aca="true" t="shared" si="76" ref="D446:F447">D447</f>
        <v>2171.1</v>
      </c>
      <c r="E446" s="77">
        <f t="shared" si="76"/>
        <v>0</v>
      </c>
      <c r="F446" s="77">
        <f t="shared" si="76"/>
        <v>0</v>
      </c>
    </row>
    <row r="447" spans="1:6" ht="15">
      <c r="A447" s="76" t="s">
        <v>587</v>
      </c>
      <c r="B447" s="43" t="s">
        <v>271</v>
      </c>
      <c r="C447" s="44" t="s">
        <v>601</v>
      </c>
      <c r="D447" s="77">
        <f t="shared" si="76"/>
        <v>2171.1</v>
      </c>
      <c r="E447" s="77">
        <f t="shared" si="76"/>
        <v>0</v>
      </c>
      <c r="F447" s="77">
        <f t="shared" si="76"/>
        <v>0</v>
      </c>
    </row>
    <row r="448" spans="1:6" ht="15">
      <c r="A448" s="46" t="s">
        <v>602</v>
      </c>
      <c r="B448" s="43" t="s">
        <v>271</v>
      </c>
      <c r="C448" s="44" t="s">
        <v>603</v>
      </c>
      <c r="D448" s="77">
        <f>'Ведомственная структура'!G545</f>
        <v>2171.1</v>
      </c>
      <c r="E448" s="77">
        <f>'Ведомственная структура'!H545</f>
        <v>0</v>
      </c>
      <c r="F448" s="77">
        <f>'Ведомственная структура'!I545</f>
        <v>0</v>
      </c>
    </row>
    <row r="449" spans="1:6" ht="30">
      <c r="A449" s="46" t="s">
        <v>267</v>
      </c>
      <c r="B449" s="43" t="s">
        <v>272</v>
      </c>
      <c r="C449" s="44"/>
      <c r="D449" s="77">
        <f aca="true" t="shared" si="77" ref="D449:F450">D450</f>
        <v>114.3</v>
      </c>
      <c r="E449" s="77">
        <f t="shared" si="77"/>
        <v>0</v>
      </c>
      <c r="F449" s="77">
        <f t="shared" si="77"/>
        <v>0</v>
      </c>
    </row>
    <row r="450" spans="1:6" ht="15">
      <c r="A450" s="76" t="s">
        <v>587</v>
      </c>
      <c r="B450" s="43" t="s">
        <v>272</v>
      </c>
      <c r="C450" s="44" t="s">
        <v>601</v>
      </c>
      <c r="D450" s="77">
        <f t="shared" si="77"/>
        <v>114.3</v>
      </c>
      <c r="E450" s="77">
        <f t="shared" si="77"/>
        <v>0</v>
      </c>
      <c r="F450" s="77">
        <f t="shared" si="77"/>
        <v>0</v>
      </c>
    </row>
    <row r="451" spans="1:6" ht="15">
      <c r="A451" s="46" t="s">
        <v>602</v>
      </c>
      <c r="B451" s="43" t="s">
        <v>272</v>
      </c>
      <c r="C451" s="44" t="s">
        <v>603</v>
      </c>
      <c r="D451" s="77">
        <f>'Ведомственная структура'!G548</f>
        <v>114.3</v>
      </c>
      <c r="E451" s="77">
        <f>'Ведомственная структура'!H548</f>
        <v>0</v>
      </c>
      <c r="F451" s="77">
        <f>'Ведомственная структура'!I548</f>
        <v>0</v>
      </c>
    </row>
    <row r="452" spans="1:6" ht="30">
      <c r="A452" s="46" t="s">
        <v>205</v>
      </c>
      <c r="B452" s="44" t="s">
        <v>723</v>
      </c>
      <c r="C452" s="44"/>
      <c r="D452" s="47">
        <f>SUM(D453+D460)</f>
        <v>2656.6000000000004</v>
      </c>
      <c r="E452" s="47">
        <f>SUM(E453+E460)</f>
        <v>2393.5</v>
      </c>
      <c r="F452" s="47">
        <f>SUM(F453+F460)</f>
        <v>2484.5</v>
      </c>
    </row>
    <row r="453" spans="1:6" ht="15">
      <c r="A453" s="76" t="s">
        <v>424</v>
      </c>
      <c r="B453" s="44" t="s">
        <v>425</v>
      </c>
      <c r="C453" s="44"/>
      <c r="D453" s="47">
        <f>SUM(D454+D457)</f>
        <v>2395.1000000000004</v>
      </c>
      <c r="E453" s="47">
        <f aca="true" t="shared" si="78" ref="D453:F455">SUM(E454)</f>
        <v>2393.5</v>
      </c>
      <c r="F453" s="47">
        <f t="shared" si="78"/>
        <v>2484.5</v>
      </c>
    </row>
    <row r="454" spans="1:6" ht="30">
      <c r="A454" s="76" t="s">
        <v>36</v>
      </c>
      <c r="B454" s="44" t="s">
        <v>3</v>
      </c>
      <c r="C454" s="44"/>
      <c r="D454" s="47">
        <f t="shared" si="78"/>
        <v>2374.3</v>
      </c>
      <c r="E454" s="47">
        <f t="shared" si="78"/>
        <v>2393.5</v>
      </c>
      <c r="F454" s="47">
        <f t="shared" si="78"/>
        <v>2484.5</v>
      </c>
    </row>
    <row r="455" spans="1:6" ht="15">
      <c r="A455" s="76" t="s">
        <v>587</v>
      </c>
      <c r="B455" s="44" t="s">
        <v>3</v>
      </c>
      <c r="C455" s="44" t="s">
        <v>601</v>
      </c>
      <c r="D455" s="47">
        <f t="shared" si="78"/>
        <v>2374.3</v>
      </c>
      <c r="E455" s="47">
        <f t="shared" si="78"/>
        <v>2393.5</v>
      </c>
      <c r="F455" s="47">
        <f t="shared" si="78"/>
        <v>2484.5</v>
      </c>
    </row>
    <row r="456" spans="1:6" ht="15">
      <c r="A456" s="76" t="s">
        <v>602</v>
      </c>
      <c r="B456" s="44" t="s">
        <v>3</v>
      </c>
      <c r="C456" s="44" t="s">
        <v>603</v>
      </c>
      <c r="D456" s="77">
        <f>'Ведомственная структура'!G444</f>
        <v>2374.3</v>
      </c>
      <c r="E456" s="77">
        <f>'Ведомственная структура'!H444</f>
        <v>2393.5</v>
      </c>
      <c r="F456" s="77">
        <f>'Ведомственная структура'!I444</f>
        <v>2484.5</v>
      </c>
    </row>
    <row r="457" spans="1:6" ht="30">
      <c r="A457" s="1" t="s">
        <v>340</v>
      </c>
      <c r="B457" s="44" t="s">
        <v>365</v>
      </c>
      <c r="C457" s="44"/>
      <c r="D457" s="77">
        <f>D458</f>
        <v>20.8</v>
      </c>
      <c r="E457" s="77"/>
      <c r="F457" s="77"/>
    </row>
    <row r="458" spans="1:6" ht="15">
      <c r="A458" s="76" t="s">
        <v>587</v>
      </c>
      <c r="B458" s="44" t="s">
        <v>365</v>
      </c>
      <c r="C458" s="44" t="s">
        <v>601</v>
      </c>
      <c r="D458" s="77">
        <f>D459</f>
        <v>20.8</v>
      </c>
      <c r="E458" s="77"/>
      <c r="F458" s="77"/>
    </row>
    <row r="459" spans="1:6" ht="15">
      <c r="A459" s="76" t="s">
        <v>602</v>
      </c>
      <c r="B459" s="44" t="s">
        <v>365</v>
      </c>
      <c r="C459" s="44" t="s">
        <v>603</v>
      </c>
      <c r="D459" s="77">
        <f>'Ведомственная структура'!G447</f>
        <v>20.8</v>
      </c>
      <c r="E459" s="77"/>
      <c r="F459" s="77"/>
    </row>
    <row r="460" spans="1:6" ht="30">
      <c r="A460" s="76" t="s">
        <v>269</v>
      </c>
      <c r="B460" s="43" t="s">
        <v>283</v>
      </c>
      <c r="C460" s="43"/>
      <c r="D460" s="77">
        <f>D461+D464</f>
        <v>261.5</v>
      </c>
      <c r="E460" s="77">
        <f>E461+E464</f>
        <v>0</v>
      </c>
      <c r="F460" s="77">
        <f>F461+F464</f>
        <v>0</v>
      </c>
    </row>
    <row r="461" spans="1:6" ht="15">
      <c r="A461" s="46" t="s">
        <v>266</v>
      </c>
      <c r="B461" s="43" t="s">
        <v>284</v>
      </c>
      <c r="C461" s="43"/>
      <c r="D461" s="77">
        <f aca="true" t="shared" si="79" ref="D461:F462">D462</f>
        <v>248.4</v>
      </c>
      <c r="E461" s="77">
        <f t="shared" si="79"/>
        <v>0</v>
      </c>
      <c r="F461" s="77">
        <f t="shared" si="79"/>
        <v>0</v>
      </c>
    </row>
    <row r="462" spans="1:6" ht="15">
      <c r="A462" s="76" t="s">
        <v>587</v>
      </c>
      <c r="B462" s="43" t="s">
        <v>284</v>
      </c>
      <c r="C462" s="43" t="s">
        <v>601</v>
      </c>
      <c r="D462" s="77">
        <f t="shared" si="79"/>
        <v>248.4</v>
      </c>
      <c r="E462" s="77">
        <f t="shared" si="79"/>
        <v>0</v>
      </c>
      <c r="F462" s="77">
        <f t="shared" si="79"/>
        <v>0</v>
      </c>
    </row>
    <row r="463" spans="1:6" ht="15">
      <c r="A463" s="46" t="s">
        <v>602</v>
      </c>
      <c r="B463" s="43" t="s">
        <v>284</v>
      </c>
      <c r="C463" s="43" t="s">
        <v>603</v>
      </c>
      <c r="D463" s="77">
        <f>'Ведомственная структура'!G451</f>
        <v>248.4</v>
      </c>
      <c r="E463" s="77">
        <f>'Ведомственная структура'!H451</f>
        <v>0</v>
      </c>
      <c r="F463" s="77">
        <f>'Ведомственная структура'!I451</f>
        <v>0</v>
      </c>
    </row>
    <row r="464" spans="1:6" ht="30">
      <c r="A464" s="46" t="s">
        <v>267</v>
      </c>
      <c r="B464" s="43" t="s">
        <v>285</v>
      </c>
      <c r="C464" s="43"/>
      <c r="D464" s="77">
        <f aca="true" t="shared" si="80" ref="D464:F465">D465</f>
        <v>13.1</v>
      </c>
      <c r="E464" s="77">
        <f t="shared" si="80"/>
        <v>0</v>
      </c>
      <c r="F464" s="77">
        <f t="shared" si="80"/>
        <v>0</v>
      </c>
    </row>
    <row r="465" spans="1:6" ht="15">
      <c r="A465" s="76" t="s">
        <v>587</v>
      </c>
      <c r="B465" s="43" t="s">
        <v>285</v>
      </c>
      <c r="C465" s="43" t="s">
        <v>601</v>
      </c>
      <c r="D465" s="77">
        <f t="shared" si="80"/>
        <v>13.1</v>
      </c>
      <c r="E465" s="77">
        <f t="shared" si="80"/>
        <v>0</v>
      </c>
      <c r="F465" s="77">
        <f t="shared" si="80"/>
        <v>0</v>
      </c>
    </row>
    <row r="466" spans="1:6" ht="15">
      <c r="A466" s="46" t="s">
        <v>602</v>
      </c>
      <c r="B466" s="43" t="s">
        <v>285</v>
      </c>
      <c r="C466" s="43" t="s">
        <v>603</v>
      </c>
      <c r="D466" s="77">
        <f>'Ведомственная структура'!G454</f>
        <v>13.1</v>
      </c>
      <c r="E466" s="77">
        <f>'Ведомственная структура'!H454</f>
        <v>0</v>
      </c>
      <c r="F466" s="77">
        <f>'Ведомственная структура'!I454</f>
        <v>0</v>
      </c>
    </row>
    <row r="467" spans="1:6" ht="28.5">
      <c r="A467" s="72" t="s">
        <v>187</v>
      </c>
      <c r="B467" s="73" t="s">
        <v>724</v>
      </c>
      <c r="C467" s="73"/>
      <c r="D467" s="84">
        <f>SUM(D468+D472+D476+D480)</f>
        <v>513</v>
      </c>
      <c r="E467" s="84">
        <f>SUM(E468+E472+E476+E480)</f>
        <v>413</v>
      </c>
      <c r="F467" s="84">
        <f>SUM(F468+F472+F476+F480)</f>
        <v>413</v>
      </c>
    </row>
    <row r="468" spans="1:6" ht="30">
      <c r="A468" s="76" t="s">
        <v>426</v>
      </c>
      <c r="B468" s="44" t="s">
        <v>725</v>
      </c>
      <c r="C468" s="44"/>
      <c r="D468" s="47">
        <f aca="true" t="shared" si="81" ref="D468:F470">SUM(D469)</f>
        <v>150</v>
      </c>
      <c r="E468" s="47">
        <f t="shared" si="81"/>
        <v>150</v>
      </c>
      <c r="F468" s="47">
        <f t="shared" si="81"/>
        <v>150</v>
      </c>
    </row>
    <row r="469" spans="1:6" ht="15">
      <c r="A469" s="76" t="s">
        <v>76</v>
      </c>
      <c r="B469" s="44" t="s">
        <v>427</v>
      </c>
      <c r="C469" s="44"/>
      <c r="D469" s="47">
        <f t="shared" si="81"/>
        <v>150</v>
      </c>
      <c r="E469" s="47">
        <f t="shared" si="81"/>
        <v>150</v>
      </c>
      <c r="F469" s="47">
        <f t="shared" si="81"/>
        <v>150</v>
      </c>
    </row>
    <row r="470" spans="1:6" ht="15">
      <c r="A470" s="76" t="s">
        <v>587</v>
      </c>
      <c r="B470" s="44" t="s">
        <v>427</v>
      </c>
      <c r="C470" s="44" t="s">
        <v>601</v>
      </c>
      <c r="D470" s="47">
        <f t="shared" si="81"/>
        <v>150</v>
      </c>
      <c r="E470" s="47">
        <f t="shared" si="81"/>
        <v>150</v>
      </c>
      <c r="F470" s="47">
        <f t="shared" si="81"/>
        <v>150</v>
      </c>
    </row>
    <row r="471" spans="1:6" ht="15">
      <c r="A471" s="76" t="s">
        <v>634</v>
      </c>
      <c r="B471" s="44" t="s">
        <v>427</v>
      </c>
      <c r="C471" s="44" t="s">
        <v>583</v>
      </c>
      <c r="D471" s="77">
        <f>'Ведомственная структура'!G497</f>
        <v>150</v>
      </c>
      <c r="E471" s="77">
        <f>'Ведомственная структура'!H497</f>
        <v>150</v>
      </c>
      <c r="F471" s="77">
        <f>'Ведомственная структура'!I497</f>
        <v>150</v>
      </c>
    </row>
    <row r="472" spans="1:6" ht="30">
      <c r="A472" s="76" t="s">
        <v>428</v>
      </c>
      <c r="B472" s="44" t="s">
        <v>726</v>
      </c>
      <c r="C472" s="44"/>
      <c r="D472" s="47">
        <f aca="true" t="shared" si="82" ref="D472:F474">SUM(D473)</f>
        <v>150</v>
      </c>
      <c r="E472" s="47">
        <f t="shared" si="82"/>
        <v>150</v>
      </c>
      <c r="F472" s="47">
        <f t="shared" si="82"/>
        <v>150</v>
      </c>
    </row>
    <row r="473" spans="1:6" ht="15">
      <c r="A473" s="76" t="s">
        <v>76</v>
      </c>
      <c r="B473" s="44" t="s">
        <v>429</v>
      </c>
      <c r="C473" s="44"/>
      <c r="D473" s="47">
        <f t="shared" si="82"/>
        <v>150</v>
      </c>
      <c r="E473" s="47">
        <f t="shared" si="82"/>
        <v>150</v>
      </c>
      <c r="F473" s="47">
        <f t="shared" si="82"/>
        <v>150</v>
      </c>
    </row>
    <row r="474" spans="1:6" ht="15">
      <c r="A474" s="76" t="s">
        <v>587</v>
      </c>
      <c r="B474" s="44" t="s">
        <v>429</v>
      </c>
      <c r="C474" s="44" t="s">
        <v>601</v>
      </c>
      <c r="D474" s="47">
        <f t="shared" si="82"/>
        <v>150</v>
      </c>
      <c r="E474" s="47">
        <f t="shared" si="82"/>
        <v>150</v>
      </c>
      <c r="F474" s="47">
        <f t="shared" si="82"/>
        <v>150</v>
      </c>
    </row>
    <row r="475" spans="1:6" ht="15">
      <c r="A475" s="76" t="s">
        <v>667</v>
      </c>
      <c r="B475" s="44" t="s">
        <v>429</v>
      </c>
      <c r="C475" s="44" t="s">
        <v>583</v>
      </c>
      <c r="D475" s="77">
        <f>'Ведомственная структура'!G501</f>
        <v>150</v>
      </c>
      <c r="E475" s="77">
        <f>'Ведомственная структура'!H501</f>
        <v>150</v>
      </c>
      <c r="F475" s="77">
        <f>'Ведомственная структура'!I501</f>
        <v>150</v>
      </c>
    </row>
    <row r="476" spans="1:6" ht="15">
      <c r="A476" s="76" t="s">
        <v>430</v>
      </c>
      <c r="B476" s="44" t="s">
        <v>727</v>
      </c>
      <c r="C476" s="44"/>
      <c r="D476" s="47">
        <f aca="true" t="shared" si="83" ref="D476:F478">SUM(D477)</f>
        <v>210</v>
      </c>
      <c r="E476" s="47">
        <f t="shared" si="83"/>
        <v>110</v>
      </c>
      <c r="F476" s="47">
        <f t="shared" si="83"/>
        <v>110</v>
      </c>
    </row>
    <row r="477" spans="1:6" ht="15">
      <c r="A477" s="76" t="s">
        <v>76</v>
      </c>
      <c r="B477" s="44" t="s">
        <v>431</v>
      </c>
      <c r="C477" s="44"/>
      <c r="D477" s="47">
        <f t="shared" si="83"/>
        <v>210</v>
      </c>
      <c r="E477" s="47">
        <f t="shared" si="83"/>
        <v>110</v>
      </c>
      <c r="F477" s="47">
        <f t="shared" si="83"/>
        <v>110</v>
      </c>
    </row>
    <row r="478" spans="1:6" ht="15">
      <c r="A478" s="76" t="s">
        <v>631</v>
      </c>
      <c r="B478" s="44" t="s">
        <v>431</v>
      </c>
      <c r="C478" s="44" t="s">
        <v>632</v>
      </c>
      <c r="D478" s="47">
        <f t="shared" si="83"/>
        <v>210</v>
      </c>
      <c r="E478" s="47">
        <f t="shared" si="83"/>
        <v>110</v>
      </c>
      <c r="F478" s="47">
        <f t="shared" si="83"/>
        <v>110</v>
      </c>
    </row>
    <row r="479" spans="1:6" ht="15">
      <c r="A479" s="76" t="s">
        <v>652</v>
      </c>
      <c r="B479" s="44" t="s">
        <v>431</v>
      </c>
      <c r="C479" s="44" t="s">
        <v>635</v>
      </c>
      <c r="D479" s="77">
        <f>'Ведомственная структура'!G505</f>
        <v>210</v>
      </c>
      <c r="E479" s="77">
        <f>'Ведомственная структура'!H505</f>
        <v>110</v>
      </c>
      <c r="F479" s="77">
        <f>'Ведомственная структура'!I505</f>
        <v>110</v>
      </c>
    </row>
    <row r="480" spans="1:6" ht="30">
      <c r="A480" s="46" t="s">
        <v>188</v>
      </c>
      <c r="B480" s="44" t="s">
        <v>728</v>
      </c>
      <c r="C480" s="44"/>
      <c r="D480" s="47">
        <f aca="true" t="shared" si="84" ref="D480:F482">SUM(D481)</f>
        <v>3</v>
      </c>
      <c r="E480" s="47">
        <f t="shared" si="84"/>
        <v>3</v>
      </c>
      <c r="F480" s="47">
        <f t="shared" si="84"/>
        <v>3</v>
      </c>
    </row>
    <row r="481" spans="1:6" ht="15">
      <c r="A481" s="76" t="s">
        <v>76</v>
      </c>
      <c r="B481" s="44" t="s">
        <v>432</v>
      </c>
      <c r="C481" s="44"/>
      <c r="D481" s="47">
        <f t="shared" si="84"/>
        <v>3</v>
      </c>
      <c r="E481" s="47">
        <f t="shared" si="84"/>
        <v>3</v>
      </c>
      <c r="F481" s="47">
        <f t="shared" si="84"/>
        <v>3</v>
      </c>
    </row>
    <row r="482" spans="1:6" ht="15">
      <c r="A482" s="46" t="s">
        <v>619</v>
      </c>
      <c r="B482" s="44" t="s">
        <v>432</v>
      </c>
      <c r="C482" s="44" t="s">
        <v>620</v>
      </c>
      <c r="D482" s="47">
        <f t="shared" si="84"/>
        <v>3</v>
      </c>
      <c r="E482" s="47">
        <f t="shared" si="84"/>
        <v>3</v>
      </c>
      <c r="F482" s="47">
        <f t="shared" si="84"/>
        <v>3</v>
      </c>
    </row>
    <row r="483" spans="1:6" ht="15">
      <c r="A483" s="46" t="s">
        <v>622</v>
      </c>
      <c r="B483" s="44" t="s">
        <v>432</v>
      </c>
      <c r="C483" s="44" t="s">
        <v>621</v>
      </c>
      <c r="D483" s="77">
        <f>'Ведомственная структура'!G210</f>
        <v>3</v>
      </c>
      <c r="E483" s="77">
        <f>'Ведомственная структура'!H210</f>
        <v>3</v>
      </c>
      <c r="F483" s="77">
        <f>'Ведомственная структура'!I210</f>
        <v>3</v>
      </c>
    </row>
    <row r="484" spans="1:6" ht="28.5">
      <c r="A484" s="72" t="s">
        <v>190</v>
      </c>
      <c r="B484" s="73" t="s">
        <v>608</v>
      </c>
      <c r="C484" s="73"/>
      <c r="D484" s="74">
        <f>D490+D485</f>
        <v>58.5</v>
      </c>
      <c r="E484" s="74">
        <f>E490+E485</f>
        <v>43.5</v>
      </c>
      <c r="F484" s="74">
        <f>F490+F485</f>
        <v>50.5</v>
      </c>
    </row>
    <row r="485" spans="1:6" ht="30">
      <c r="A485" s="46" t="s">
        <v>191</v>
      </c>
      <c r="B485" s="44" t="s">
        <v>46</v>
      </c>
      <c r="C485" s="44"/>
      <c r="D485" s="77">
        <f>SUM(D486)</f>
        <v>20</v>
      </c>
      <c r="E485" s="77">
        <f>SUM(E486)</f>
        <v>20</v>
      </c>
      <c r="F485" s="77">
        <f>SUM(F486)</f>
        <v>20</v>
      </c>
    </row>
    <row r="486" spans="1:6" ht="30">
      <c r="A486" s="46" t="s">
        <v>450</v>
      </c>
      <c r="B486" s="43" t="s">
        <v>451</v>
      </c>
      <c r="C486" s="43"/>
      <c r="D486" s="77">
        <f aca="true" t="shared" si="85" ref="D486:F488">SUM(D487)</f>
        <v>20</v>
      </c>
      <c r="E486" s="77">
        <f t="shared" si="85"/>
        <v>20</v>
      </c>
      <c r="F486" s="77">
        <f t="shared" si="85"/>
        <v>20</v>
      </c>
    </row>
    <row r="487" spans="1:6" ht="15">
      <c r="A487" s="46" t="s">
        <v>76</v>
      </c>
      <c r="B487" s="43" t="s">
        <v>453</v>
      </c>
      <c r="C487" s="43"/>
      <c r="D487" s="77">
        <f t="shared" si="85"/>
        <v>20</v>
      </c>
      <c r="E487" s="77">
        <f t="shared" si="85"/>
        <v>20</v>
      </c>
      <c r="F487" s="77">
        <f t="shared" si="85"/>
        <v>20</v>
      </c>
    </row>
    <row r="488" spans="1:6" ht="15">
      <c r="A488" s="46" t="s">
        <v>619</v>
      </c>
      <c r="B488" s="43" t="s">
        <v>453</v>
      </c>
      <c r="C488" s="43" t="s">
        <v>620</v>
      </c>
      <c r="D488" s="77">
        <f t="shared" si="85"/>
        <v>20</v>
      </c>
      <c r="E488" s="77">
        <f t="shared" si="85"/>
        <v>20</v>
      </c>
      <c r="F488" s="77">
        <f t="shared" si="85"/>
        <v>20</v>
      </c>
    </row>
    <row r="489" spans="1:6" ht="15">
      <c r="A489" s="46" t="s">
        <v>622</v>
      </c>
      <c r="B489" s="43" t="s">
        <v>453</v>
      </c>
      <c r="C489" s="43" t="s">
        <v>621</v>
      </c>
      <c r="D489" s="77">
        <f>SUM('Ведомственная структура'!G377)</f>
        <v>20</v>
      </c>
      <c r="E489" s="77">
        <f>SUM('Ведомственная структура'!H377)</f>
        <v>20</v>
      </c>
      <c r="F489" s="77">
        <f>SUM('Ведомственная структура'!I377)</f>
        <v>20</v>
      </c>
    </row>
    <row r="490" spans="1:6" ht="30">
      <c r="A490" s="46" t="s">
        <v>192</v>
      </c>
      <c r="B490" s="43" t="s">
        <v>609</v>
      </c>
      <c r="C490" s="43"/>
      <c r="D490" s="80">
        <f>D491+D495</f>
        <v>38.5</v>
      </c>
      <c r="E490" s="80">
        <f>E491+E495</f>
        <v>23.5</v>
      </c>
      <c r="F490" s="80">
        <f>F491+F495</f>
        <v>30.5</v>
      </c>
    </row>
    <row r="491" spans="1:6" ht="15">
      <c r="A491" s="46" t="s">
        <v>611</v>
      </c>
      <c r="B491" s="43" t="s">
        <v>610</v>
      </c>
      <c r="C491" s="43"/>
      <c r="D491" s="80">
        <f>D493</f>
        <v>16</v>
      </c>
      <c r="E491" s="80">
        <f>E493</f>
        <v>16</v>
      </c>
      <c r="F491" s="80">
        <f>F493</f>
        <v>23</v>
      </c>
    </row>
    <row r="492" spans="1:6" ht="15">
      <c r="A492" s="46" t="s">
        <v>76</v>
      </c>
      <c r="B492" s="43" t="s">
        <v>616</v>
      </c>
      <c r="C492" s="43"/>
      <c r="D492" s="80">
        <f aca="true" t="shared" si="86" ref="D492:F493">D493</f>
        <v>16</v>
      </c>
      <c r="E492" s="80">
        <f t="shared" si="86"/>
        <v>16</v>
      </c>
      <c r="F492" s="80">
        <f t="shared" si="86"/>
        <v>23</v>
      </c>
    </row>
    <row r="493" spans="1:6" ht="15">
      <c r="A493" s="46" t="s">
        <v>619</v>
      </c>
      <c r="B493" s="43" t="s">
        <v>616</v>
      </c>
      <c r="C493" s="43" t="s">
        <v>620</v>
      </c>
      <c r="D493" s="80">
        <f t="shared" si="86"/>
        <v>16</v>
      </c>
      <c r="E493" s="80">
        <f t="shared" si="86"/>
        <v>16</v>
      </c>
      <c r="F493" s="80">
        <f t="shared" si="86"/>
        <v>23</v>
      </c>
    </row>
    <row r="494" spans="1:6" ht="15">
      <c r="A494" s="46" t="s">
        <v>622</v>
      </c>
      <c r="B494" s="43" t="s">
        <v>616</v>
      </c>
      <c r="C494" s="43" t="s">
        <v>621</v>
      </c>
      <c r="D494" s="80">
        <f>'Ведомственная структура'!G216</f>
        <v>16</v>
      </c>
      <c r="E494" s="80">
        <f>'Ведомственная структура'!H216</f>
        <v>16</v>
      </c>
      <c r="F494" s="80">
        <f>'Ведомственная структура'!I216</f>
        <v>23</v>
      </c>
    </row>
    <row r="495" spans="1:6" ht="15">
      <c r="A495" s="46" t="s">
        <v>156</v>
      </c>
      <c r="B495" s="43" t="s">
        <v>154</v>
      </c>
      <c r="C495" s="43"/>
      <c r="D495" s="81">
        <f aca="true" t="shared" si="87" ref="D495:F497">D496</f>
        <v>22.5</v>
      </c>
      <c r="E495" s="81">
        <f t="shared" si="87"/>
        <v>7.5</v>
      </c>
      <c r="F495" s="81">
        <f t="shared" si="87"/>
        <v>7.5</v>
      </c>
    </row>
    <row r="496" spans="1:6" ht="15">
      <c r="A496" s="46" t="s">
        <v>76</v>
      </c>
      <c r="B496" s="43" t="s">
        <v>155</v>
      </c>
      <c r="C496" s="43"/>
      <c r="D496" s="81">
        <f t="shared" si="87"/>
        <v>22.5</v>
      </c>
      <c r="E496" s="81">
        <f t="shared" si="87"/>
        <v>7.5</v>
      </c>
      <c r="F496" s="81">
        <f t="shared" si="87"/>
        <v>7.5</v>
      </c>
    </row>
    <row r="497" spans="1:6" ht="15">
      <c r="A497" s="46" t="s">
        <v>619</v>
      </c>
      <c r="B497" s="43" t="s">
        <v>155</v>
      </c>
      <c r="C497" s="43" t="s">
        <v>620</v>
      </c>
      <c r="D497" s="81">
        <f t="shared" si="87"/>
        <v>22.5</v>
      </c>
      <c r="E497" s="81">
        <f t="shared" si="87"/>
        <v>7.5</v>
      </c>
      <c r="F497" s="81">
        <f t="shared" si="87"/>
        <v>7.5</v>
      </c>
    </row>
    <row r="498" spans="1:6" ht="15">
      <c r="A498" s="46" t="s">
        <v>622</v>
      </c>
      <c r="B498" s="43" t="s">
        <v>155</v>
      </c>
      <c r="C498" s="43" t="s">
        <v>621</v>
      </c>
      <c r="D498" s="81">
        <f>'Ведомственная структура'!G220</f>
        <v>22.5</v>
      </c>
      <c r="E498" s="81">
        <f>'Ведомственная структура'!H220</f>
        <v>7.5</v>
      </c>
      <c r="F498" s="81">
        <f>'Ведомственная структура'!I220</f>
        <v>7.5</v>
      </c>
    </row>
    <row r="499" spans="1:6" ht="28.5">
      <c r="A499" s="97" t="s">
        <v>195</v>
      </c>
      <c r="B499" s="98" t="s">
        <v>497</v>
      </c>
      <c r="C499" s="98"/>
      <c r="D499" s="99">
        <f>SUM(D500+D504)</f>
        <v>1030</v>
      </c>
      <c r="E499" s="99">
        <f>SUM(E500+E504)</f>
        <v>530</v>
      </c>
      <c r="F499" s="99">
        <f>SUM(F500+F504)</f>
        <v>530</v>
      </c>
    </row>
    <row r="500" spans="1:6" ht="45">
      <c r="A500" s="76" t="s">
        <v>436</v>
      </c>
      <c r="B500" s="44" t="s">
        <v>437</v>
      </c>
      <c r="C500" s="44"/>
      <c r="D500" s="47">
        <f aca="true" t="shared" si="88" ref="D500:F502">SUM(D501)</f>
        <v>870</v>
      </c>
      <c r="E500" s="47">
        <f t="shared" si="88"/>
        <v>370</v>
      </c>
      <c r="F500" s="47">
        <f t="shared" si="88"/>
        <v>370</v>
      </c>
    </row>
    <row r="501" spans="1:6" ht="15">
      <c r="A501" s="76" t="s">
        <v>76</v>
      </c>
      <c r="B501" s="44" t="s">
        <v>438</v>
      </c>
      <c r="C501" s="44"/>
      <c r="D501" s="47">
        <f t="shared" si="88"/>
        <v>870</v>
      </c>
      <c r="E501" s="47">
        <f t="shared" si="88"/>
        <v>370</v>
      </c>
      <c r="F501" s="47">
        <f t="shared" si="88"/>
        <v>370</v>
      </c>
    </row>
    <row r="502" spans="1:6" ht="15">
      <c r="A502" s="76" t="s">
        <v>619</v>
      </c>
      <c r="B502" s="44" t="s">
        <v>438</v>
      </c>
      <c r="C502" s="44" t="s">
        <v>620</v>
      </c>
      <c r="D502" s="47">
        <f t="shared" si="88"/>
        <v>870</v>
      </c>
      <c r="E502" s="47">
        <f t="shared" si="88"/>
        <v>370</v>
      </c>
      <c r="F502" s="47">
        <f t="shared" si="88"/>
        <v>370</v>
      </c>
    </row>
    <row r="503" spans="1:6" ht="15">
      <c r="A503" s="76" t="s">
        <v>622</v>
      </c>
      <c r="B503" s="44" t="s">
        <v>438</v>
      </c>
      <c r="C503" s="44" t="s">
        <v>621</v>
      </c>
      <c r="D503" s="77">
        <f>'Ведомственная структура'!G382+'Ведомственная структура'!G225</f>
        <v>870</v>
      </c>
      <c r="E503" s="77">
        <f>'Ведомственная структура'!H382+'Ведомственная структура'!H225</f>
        <v>370</v>
      </c>
      <c r="F503" s="77">
        <f>'Ведомственная структура'!I382+'Ведомственная структура'!I225</f>
        <v>370</v>
      </c>
    </row>
    <row r="504" spans="1:6" ht="30">
      <c r="A504" s="76" t="s">
        <v>472</v>
      </c>
      <c r="B504" s="44" t="s">
        <v>473</v>
      </c>
      <c r="C504" s="44"/>
      <c r="D504" s="47">
        <f aca="true" t="shared" si="89" ref="D504:F506">SUM(D505)</f>
        <v>160</v>
      </c>
      <c r="E504" s="47">
        <f t="shared" si="89"/>
        <v>160</v>
      </c>
      <c r="F504" s="47">
        <f t="shared" si="89"/>
        <v>160</v>
      </c>
    </row>
    <row r="505" spans="1:6" ht="15">
      <c r="A505" s="76" t="s">
        <v>76</v>
      </c>
      <c r="B505" s="44" t="s">
        <v>474</v>
      </c>
      <c r="C505" s="44"/>
      <c r="D505" s="47">
        <f t="shared" si="89"/>
        <v>160</v>
      </c>
      <c r="E505" s="47">
        <f t="shared" si="89"/>
        <v>160</v>
      </c>
      <c r="F505" s="47">
        <f t="shared" si="89"/>
        <v>160</v>
      </c>
    </row>
    <row r="506" spans="1:6" ht="15">
      <c r="A506" s="76" t="s">
        <v>619</v>
      </c>
      <c r="B506" s="44" t="s">
        <v>474</v>
      </c>
      <c r="C506" s="44" t="s">
        <v>620</v>
      </c>
      <c r="D506" s="47">
        <f t="shared" si="89"/>
        <v>160</v>
      </c>
      <c r="E506" s="47">
        <f t="shared" si="89"/>
        <v>160</v>
      </c>
      <c r="F506" s="47">
        <f t="shared" si="89"/>
        <v>160</v>
      </c>
    </row>
    <row r="507" spans="1:6" ht="15">
      <c r="A507" s="76" t="s">
        <v>622</v>
      </c>
      <c r="B507" s="44" t="s">
        <v>474</v>
      </c>
      <c r="C507" s="44" t="s">
        <v>621</v>
      </c>
      <c r="D507" s="77">
        <f>'Ведомственная структура'!G229+'Ведомственная структура'!G386</f>
        <v>160</v>
      </c>
      <c r="E507" s="77">
        <f>'Ведомственная структура'!H229+'Ведомственная структура'!H386</f>
        <v>160</v>
      </c>
      <c r="F507" s="77">
        <f>'Ведомственная структура'!I229+'Ведомственная структура'!I386</f>
        <v>160</v>
      </c>
    </row>
    <row r="508" spans="1:6" ht="44.25" customHeight="1">
      <c r="A508" s="72" t="s">
        <v>179</v>
      </c>
      <c r="B508" s="73" t="s">
        <v>29</v>
      </c>
      <c r="C508" s="73"/>
      <c r="D508" s="84">
        <f>SUM(D509+D516)</f>
        <v>783.2</v>
      </c>
      <c r="E508" s="84">
        <f>SUM(E509+E516)</f>
        <v>778.4000000000001</v>
      </c>
      <c r="F508" s="84">
        <f>SUM(F509+F516)</f>
        <v>783.4000000000001</v>
      </c>
    </row>
    <row r="509" spans="1:6" ht="30">
      <c r="A509" s="46" t="s">
        <v>180</v>
      </c>
      <c r="B509" s="44" t="s">
        <v>720</v>
      </c>
      <c r="C509" s="44"/>
      <c r="D509" s="47">
        <f aca="true" t="shared" si="90" ref="D509:F510">SUM(D510)</f>
        <v>360</v>
      </c>
      <c r="E509" s="47">
        <f t="shared" si="90"/>
        <v>362</v>
      </c>
      <c r="F509" s="47">
        <f t="shared" si="90"/>
        <v>360</v>
      </c>
    </row>
    <row r="510" spans="1:6" ht="15">
      <c r="A510" s="76" t="s">
        <v>475</v>
      </c>
      <c r="B510" s="44" t="s">
        <v>182</v>
      </c>
      <c r="C510" s="44"/>
      <c r="D510" s="47">
        <f t="shared" si="90"/>
        <v>360</v>
      </c>
      <c r="E510" s="47">
        <f t="shared" si="90"/>
        <v>362</v>
      </c>
      <c r="F510" s="47">
        <f t="shared" si="90"/>
        <v>360</v>
      </c>
    </row>
    <row r="511" spans="1:6" ht="15">
      <c r="A511" s="76" t="s">
        <v>76</v>
      </c>
      <c r="B511" s="44" t="s">
        <v>183</v>
      </c>
      <c r="C511" s="44"/>
      <c r="D511" s="47">
        <f>SUM(D514+D512)</f>
        <v>360</v>
      </c>
      <c r="E511" s="47">
        <f>SUM(E514)</f>
        <v>362</v>
      </c>
      <c r="F511" s="47">
        <f>SUM(F514)</f>
        <v>360</v>
      </c>
    </row>
    <row r="512" spans="1:6" ht="45">
      <c r="A512" s="46" t="s">
        <v>656</v>
      </c>
      <c r="B512" s="43" t="s">
        <v>183</v>
      </c>
      <c r="C512" s="43" t="s">
        <v>604</v>
      </c>
      <c r="D512" s="47">
        <f>D513</f>
        <v>60</v>
      </c>
      <c r="E512" s="47"/>
      <c r="F512" s="47"/>
    </row>
    <row r="513" spans="1:6" ht="15">
      <c r="A513" s="46" t="s">
        <v>618</v>
      </c>
      <c r="B513" s="43" t="s">
        <v>183</v>
      </c>
      <c r="C513" s="43" t="s">
        <v>617</v>
      </c>
      <c r="D513" s="47">
        <f>'Ведомственная структура'!G235</f>
        <v>60</v>
      </c>
      <c r="E513" s="47"/>
      <c r="F513" s="47"/>
    </row>
    <row r="514" spans="1:6" ht="15">
      <c r="A514" s="76" t="s">
        <v>619</v>
      </c>
      <c r="B514" s="44" t="s">
        <v>183</v>
      </c>
      <c r="C514" s="44" t="s">
        <v>620</v>
      </c>
      <c r="D514" s="47">
        <f>SUM(D515)</f>
        <v>300</v>
      </c>
      <c r="E514" s="47">
        <f>SUM(E515)</f>
        <v>362</v>
      </c>
      <c r="F514" s="47">
        <f>SUM(F515)</f>
        <v>360</v>
      </c>
    </row>
    <row r="515" spans="1:6" ht="15">
      <c r="A515" s="76" t="s">
        <v>622</v>
      </c>
      <c r="B515" s="44" t="s">
        <v>183</v>
      </c>
      <c r="C515" s="44" t="s">
        <v>621</v>
      </c>
      <c r="D515" s="77">
        <f>'Ведомственная структура'!G237</f>
        <v>300</v>
      </c>
      <c r="E515" s="77">
        <f>'Ведомственная структура'!H237</f>
        <v>362</v>
      </c>
      <c r="F515" s="77">
        <f>'Ведомственная структура'!I237</f>
        <v>360</v>
      </c>
    </row>
    <row r="516" spans="1:6" ht="30">
      <c r="A516" s="46" t="s">
        <v>181</v>
      </c>
      <c r="B516" s="43" t="s">
        <v>612</v>
      </c>
      <c r="C516" s="43"/>
      <c r="D516" s="77">
        <f>D524+D517</f>
        <v>423.20000000000005</v>
      </c>
      <c r="E516" s="77">
        <f>E524+E517</f>
        <v>416.40000000000003</v>
      </c>
      <c r="F516" s="77">
        <f>F524+F517</f>
        <v>423.40000000000003</v>
      </c>
    </row>
    <row r="517" spans="1:6" ht="30">
      <c r="A517" s="46" t="s">
        <v>460</v>
      </c>
      <c r="B517" s="43" t="s">
        <v>613</v>
      </c>
      <c r="C517" s="43"/>
      <c r="D517" s="77">
        <f>D521+D518</f>
        <v>418.20000000000005</v>
      </c>
      <c r="E517" s="77">
        <f>E521+E518</f>
        <v>411.40000000000003</v>
      </c>
      <c r="F517" s="77">
        <f>F521+F518</f>
        <v>418.40000000000003</v>
      </c>
    </row>
    <row r="518" spans="1:6" ht="15">
      <c r="A518" s="46" t="s">
        <v>76</v>
      </c>
      <c r="B518" s="43" t="s">
        <v>614</v>
      </c>
      <c r="C518" s="43"/>
      <c r="D518" s="77">
        <f aca="true" t="shared" si="91" ref="D518:F519">SUM(D519)</f>
        <v>10</v>
      </c>
      <c r="E518" s="77">
        <f t="shared" si="91"/>
        <v>10</v>
      </c>
      <c r="F518" s="77">
        <f t="shared" si="91"/>
        <v>10</v>
      </c>
    </row>
    <row r="519" spans="1:6" ht="15">
      <c r="A519" s="46" t="s">
        <v>587</v>
      </c>
      <c r="B519" s="43" t="s">
        <v>614</v>
      </c>
      <c r="C519" s="43" t="s">
        <v>601</v>
      </c>
      <c r="D519" s="77">
        <f t="shared" si="91"/>
        <v>10</v>
      </c>
      <c r="E519" s="77">
        <f t="shared" si="91"/>
        <v>10</v>
      </c>
      <c r="F519" s="77">
        <f t="shared" si="91"/>
        <v>10</v>
      </c>
    </row>
    <row r="520" spans="1:6" ht="15">
      <c r="A520" s="46" t="s">
        <v>602</v>
      </c>
      <c r="B520" s="43" t="s">
        <v>614</v>
      </c>
      <c r="C520" s="43" t="s">
        <v>603</v>
      </c>
      <c r="D520" s="77">
        <f>SUM('Ведомственная структура'!G557)</f>
        <v>10</v>
      </c>
      <c r="E520" s="77">
        <f>SUM('Ведомственная структура'!H557)</f>
        <v>10</v>
      </c>
      <c r="F520" s="77">
        <f>SUM('Ведомственная структура'!I557)</f>
        <v>10</v>
      </c>
    </row>
    <row r="521" spans="1:6" ht="15">
      <c r="A521" s="46" t="s">
        <v>11</v>
      </c>
      <c r="B521" s="43" t="s">
        <v>185</v>
      </c>
      <c r="C521" s="43"/>
      <c r="D521" s="77">
        <f aca="true" t="shared" si="92" ref="D521:F522">SUM(D522)</f>
        <v>408.20000000000005</v>
      </c>
      <c r="E521" s="77">
        <f t="shared" si="92"/>
        <v>401.40000000000003</v>
      </c>
      <c r="F521" s="77">
        <f t="shared" si="92"/>
        <v>408.40000000000003</v>
      </c>
    </row>
    <row r="522" spans="1:6" ht="15">
      <c r="A522" s="46" t="s">
        <v>587</v>
      </c>
      <c r="B522" s="43" t="s">
        <v>185</v>
      </c>
      <c r="C522" s="43" t="s">
        <v>601</v>
      </c>
      <c r="D522" s="77">
        <f t="shared" si="92"/>
        <v>408.20000000000005</v>
      </c>
      <c r="E522" s="77">
        <f t="shared" si="92"/>
        <v>401.40000000000003</v>
      </c>
      <c r="F522" s="77">
        <f t="shared" si="92"/>
        <v>408.40000000000003</v>
      </c>
    </row>
    <row r="523" spans="1:6" ht="15">
      <c r="A523" s="46" t="s">
        <v>602</v>
      </c>
      <c r="B523" s="43" t="s">
        <v>185</v>
      </c>
      <c r="C523" s="43" t="s">
        <v>603</v>
      </c>
      <c r="D523" s="77">
        <f>'Ведомственная структура'!G554+'Ведомственная структура'!G791+'Ведомственная структура'!G1039</f>
        <v>408.20000000000005</v>
      </c>
      <c r="E523" s="77">
        <f>'Ведомственная структура'!H554+'Ведомственная структура'!H791+'Ведомственная структура'!H1039</f>
        <v>401.40000000000003</v>
      </c>
      <c r="F523" s="77">
        <f>'Ведомственная структура'!I554+'Ведомственная структура'!I791+'Ведомственная структура'!I1039</f>
        <v>408.40000000000003</v>
      </c>
    </row>
    <row r="524" spans="1:6" ht="15">
      <c r="A524" s="46" t="s">
        <v>615</v>
      </c>
      <c r="B524" s="43" t="s">
        <v>184</v>
      </c>
      <c r="C524" s="43"/>
      <c r="D524" s="77">
        <f>D525</f>
        <v>5</v>
      </c>
      <c r="E524" s="77">
        <f>E525</f>
        <v>5</v>
      </c>
      <c r="F524" s="77">
        <f>F525</f>
        <v>5</v>
      </c>
    </row>
    <row r="525" spans="1:6" ht="15">
      <c r="A525" s="46" t="s">
        <v>76</v>
      </c>
      <c r="B525" s="43" t="s">
        <v>186</v>
      </c>
      <c r="C525" s="43"/>
      <c r="D525" s="77">
        <f aca="true" t="shared" si="93" ref="D525:F526">D526</f>
        <v>5</v>
      </c>
      <c r="E525" s="77">
        <f t="shared" si="93"/>
        <v>5</v>
      </c>
      <c r="F525" s="77">
        <f t="shared" si="93"/>
        <v>5</v>
      </c>
    </row>
    <row r="526" spans="1:6" ht="15">
      <c r="A526" s="46" t="s">
        <v>619</v>
      </c>
      <c r="B526" s="43" t="s">
        <v>186</v>
      </c>
      <c r="C526" s="43" t="s">
        <v>620</v>
      </c>
      <c r="D526" s="77">
        <f t="shared" si="93"/>
        <v>5</v>
      </c>
      <c r="E526" s="77">
        <f t="shared" si="93"/>
        <v>5</v>
      </c>
      <c r="F526" s="77">
        <f t="shared" si="93"/>
        <v>5</v>
      </c>
    </row>
    <row r="527" spans="1:6" ht="15">
      <c r="A527" s="46" t="s">
        <v>622</v>
      </c>
      <c r="B527" s="43" t="s">
        <v>186</v>
      </c>
      <c r="C527" s="43" t="s">
        <v>621</v>
      </c>
      <c r="D527" s="77">
        <f>'Ведомственная структура'!G242</f>
        <v>5</v>
      </c>
      <c r="E527" s="77">
        <f>'Ведомственная структура'!H242</f>
        <v>5</v>
      </c>
      <c r="F527" s="77">
        <f>'Ведомственная структура'!I242</f>
        <v>5</v>
      </c>
    </row>
    <row r="528" spans="1:6" ht="28.5">
      <c r="A528" s="72" t="s">
        <v>663</v>
      </c>
      <c r="B528" s="73" t="s">
        <v>721</v>
      </c>
      <c r="C528" s="73"/>
      <c r="D528" s="84">
        <f>SUM(D529+D544+D534+D549+D539+D554)</f>
        <v>3767.2</v>
      </c>
      <c r="E528" s="84">
        <f>SUM(E529+E544+E534+E549+E539+E554)</f>
        <v>3044</v>
      </c>
      <c r="F528" s="84">
        <f>SUM(F529+F544+F534+F549+F539+F554)</f>
        <v>4294</v>
      </c>
    </row>
    <row r="529" spans="1:6" ht="30">
      <c r="A529" s="76" t="s">
        <v>481</v>
      </c>
      <c r="B529" s="44" t="s">
        <v>729</v>
      </c>
      <c r="C529" s="44"/>
      <c r="D529" s="47">
        <f aca="true" t="shared" si="94" ref="D529:F532">SUM(D530)</f>
        <v>2755.2</v>
      </c>
      <c r="E529" s="47">
        <f t="shared" si="94"/>
        <v>50</v>
      </c>
      <c r="F529" s="47">
        <f t="shared" si="94"/>
        <v>50</v>
      </c>
    </row>
    <row r="530" spans="1:6" ht="15">
      <c r="A530" s="76" t="s">
        <v>476</v>
      </c>
      <c r="B530" s="44" t="s">
        <v>730</v>
      </c>
      <c r="C530" s="44"/>
      <c r="D530" s="47">
        <f t="shared" si="94"/>
        <v>2755.2</v>
      </c>
      <c r="E530" s="47">
        <f t="shared" si="94"/>
        <v>50</v>
      </c>
      <c r="F530" s="47">
        <f t="shared" si="94"/>
        <v>50</v>
      </c>
    </row>
    <row r="531" spans="1:6" ht="30">
      <c r="A531" s="76" t="s">
        <v>159</v>
      </c>
      <c r="B531" s="43" t="s">
        <v>318</v>
      </c>
      <c r="C531" s="44"/>
      <c r="D531" s="47">
        <f t="shared" si="94"/>
        <v>2755.2</v>
      </c>
      <c r="E531" s="47">
        <f t="shared" si="94"/>
        <v>50</v>
      </c>
      <c r="F531" s="47">
        <f t="shared" si="94"/>
        <v>50</v>
      </c>
    </row>
    <row r="532" spans="1:6" ht="15">
      <c r="A532" s="76" t="s">
        <v>631</v>
      </c>
      <c r="B532" s="43" t="s">
        <v>318</v>
      </c>
      <c r="C532" s="44" t="s">
        <v>632</v>
      </c>
      <c r="D532" s="47">
        <f t="shared" si="94"/>
        <v>2755.2</v>
      </c>
      <c r="E532" s="47">
        <f t="shared" si="94"/>
        <v>50</v>
      </c>
      <c r="F532" s="47">
        <f t="shared" si="94"/>
        <v>50</v>
      </c>
    </row>
    <row r="533" spans="1:6" ht="15">
      <c r="A533" s="76" t="s">
        <v>652</v>
      </c>
      <c r="B533" s="43" t="s">
        <v>318</v>
      </c>
      <c r="C533" s="44" t="s">
        <v>635</v>
      </c>
      <c r="D533" s="77">
        <f>'Ведомственная структура'!G511</f>
        <v>2755.2</v>
      </c>
      <c r="E533" s="77">
        <f>'Ведомственная структура'!H511</f>
        <v>50</v>
      </c>
      <c r="F533" s="77">
        <f>'Ведомственная структура'!I511</f>
        <v>50</v>
      </c>
    </row>
    <row r="534" spans="1:6" ht="15">
      <c r="A534" s="46" t="s">
        <v>457</v>
      </c>
      <c r="B534" s="44" t="s">
        <v>454</v>
      </c>
      <c r="C534" s="44"/>
      <c r="D534" s="77">
        <f aca="true" t="shared" si="95" ref="D534:F537">SUM(D535)</f>
        <v>500</v>
      </c>
      <c r="E534" s="77">
        <f t="shared" si="95"/>
        <v>1500</v>
      </c>
      <c r="F534" s="77">
        <f t="shared" si="95"/>
        <v>3000</v>
      </c>
    </row>
    <row r="535" spans="1:6" ht="30">
      <c r="A535" s="46" t="s">
        <v>458</v>
      </c>
      <c r="B535" s="44" t="s">
        <v>455</v>
      </c>
      <c r="C535" s="44"/>
      <c r="D535" s="77">
        <f t="shared" si="95"/>
        <v>500</v>
      </c>
      <c r="E535" s="77">
        <f t="shared" si="95"/>
        <v>1500</v>
      </c>
      <c r="F535" s="77">
        <f t="shared" si="95"/>
        <v>3000</v>
      </c>
    </row>
    <row r="536" spans="1:6" ht="15">
      <c r="A536" s="46" t="s">
        <v>76</v>
      </c>
      <c r="B536" s="44" t="s">
        <v>459</v>
      </c>
      <c r="C536" s="44"/>
      <c r="D536" s="77">
        <f t="shared" si="95"/>
        <v>500</v>
      </c>
      <c r="E536" s="77">
        <f t="shared" si="95"/>
        <v>1500</v>
      </c>
      <c r="F536" s="77">
        <f t="shared" si="95"/>
        <v>3000</v>
      </c>
    </row>
    <row r="537" spans="1:6" ht="15">
      <c r="A537" s="46" t="s">
        <v>619</v>
      </c>
      <c r="B537" s="44" t="s">
        <v>459</v>
      </c>
      <c r="C537" s="44" t="s">
        <v>620</v>
      </c>
      <c r="D537" s="77">
        <f t="shared" si="95"/>
        <v>500</v>
      </c>
      <c r="E537" s="77">
        <f t="shared" si="95"/>
        <v>1500</v>
      </c>
      <c r="F537" s="77">
        <f t="shared" si="95"/>
        <v>3000</v>
      </c>
    </row>
    <row r="538" spans="1:6" ht="15">
      <c r="A538" s="46" t="s">
        <v>622</v>
      </c>
      <c r="B538" s="44" t="s">
        <v>459</v>
      </c>
      <c r="C538" s="44" t="s">
        <v>621</v>
      </c>
      <c r="D538" s="77">
        <f>SUM('Ведомственная структура'!G428)</f>
        <v>500</v>
      </c>
      <c r="E538" s="77">
        <f>SUM('Ведомственная структура'!H428)</f>
        <v>1500</v>
      </c>
      <c r="F538" s="77">
        <f>SUM('Ведомственная структура'!I428)</f>
        <v>3000</v>
      </c>
    </row>
    <row r="539" spans="1:6" ht="30">
      <c r="A539" s="46" t="s">
        <v>321</v>
      </c>
      <c r="B539" s="43" t="s">
        <v>320</v>
      </c>
      <c r="C539" s="43"/>
      <c r="D539" s="77">
        <f>D540</f>
        <v>90</v>
      </c>
      <c r="E539" s="77">
        <f>E540</f>
        <v>0</v>
      </c>
      <c r="F539" s="77">
        <f>F540</f>
        <v>0</v>
      </c>
    </row>
    <row r="540" spans="1:6" ht="15">
      <c r="A540" s="46" t="s">
        <v>357</v>
      </c>
      <c r="B540" s="43" t="s">
        <v>355</v>
      </c>
      <c r="C540" s="43"/>
      <c r="D540" s="77">
        <f>D541</f>
        <v>90</v>
      </c>
      <c r="E540" s="77"/>
      <c r="F540" s="77"/>
    </row>
    <row r="541" spans="1:6" ht="15">
      <c r="A541" s="46" t="s">
        <v>76</v>
      </c>
      <c r="B541" s="43" t="s">
        <v>356</v>
      </c>
      <c r="C541" s="43"/>
      <c r="D541" s="77">
        <f>D542</f>
        <v>90</v>
      </c>
      <c r="E541" s="77"/>
      <c r="F541" s="77"/>
    </row>
    <row r="542" spans="1:6" ht="15">
      <c r="A542" s="46" t="s">
        <v>619</v>
      </c>
      <c r="B542" s="43" t="s">
        <v>356</v>
      </c>
      <c r="C542" s="43" t="s">
        <v>620</v>
      </c>
      <c r="D542" s="77">
        <f>D543</f>
        <v>90</v>
      </c>
      <c r="E542" s="77"/>
      <c r="F542" s="77"/>
    </row>
    <row r="543" spans="1:6" ht="15">
      <c r="A543" s="46" t="s">
        <v>622</v>
      </c>
      <c r="B543" s="43" t="s">
        <v>356</v>
      </c>
      <c r="C543" s="43" t="s">
        <v>621</v>
      </c>
      <c r="D543" s="77">
        <f>'Ведомственная структура'!G311</f>
        <v>90</v>
      </c>
      <c r="E543" s="77"/>
      <c r="F543" s="77"/>
    </row>
    <row r="544" spans="1:6" ht="30">
      <c r="A544" s="46" t="s">
        <v>53</v>
      </c>
      <c r="B544" s="44" t="s">
        <v>50</v>
      </c>
      <c r="C544" s="44"/>
      <c r="D544" s="77">
        <f aca="true" t="shared" si="96" ref="D544:F547">SUM(D545)</f>
        <v>300</v>
      </c>
      <c r="E544" s="77">
        <f t="shared" si="96"/>
        <v>250</v>
      </c>
      <c r="F544" s="77">
        <f t="shared" si="96"/>
        <v>0</v>
      </c>
    </row>
    <row r="545" spans="1:6" ht="15">
      <c r="A545" s="46" t="s">
        <v>54</v>
      </c>
      <c r="B545" s="44" t="s">
        <v>51</v>
      </c>
      <c r="C545" s="44"/>
      <c r="D545" s="77">
        <f t="shared" si="96"/>
        <v>300</v>
      </c>
      <c r="E545" s="77">
        <f t="shared" si="96"/>
        <v>250</v>
      </c>
      <c r="F545" s="77">
        <f t="shared" si="96"/>
        <v>0</v>
      </c>
    </row>
    <row r="546" spans="1:6" ht="15">
      <c r="A546" s="46" t="s">
        <v>76</v>
      </c>
      <c r="B546" s="44" t="s">
        <v>52</v>
      </c>
      <c r="C546" s="44"/>
      <c r="D546" s="77">
        <f t="shared" si="96"/>
        <v>300</v>
      </c>
      <c r="E546" s="77">
        <f t="shared" si="96"/>
        <v>250</v>
      </c>
      <c r="F546" s="77">
        <f t="shared" si="96"/>
        <v>0</v>
      </c>
    </row>
    <row r="547" spans="1:6" ht="15">
      <c r="A547" s="46" t="s">
        <v>619</v>
      </c>
      <c r="B547" s="44" t="s">
        <v>52</v>
      </c>
      <c r="C547" s="44" t="s">
        <v>620</v>
      </c>
      <c r="D547" s="77">
        <f t="shared" si="96"/>
        <v>300</v>
      </c>
      <c r="E547" s="77">
        <f t="shared" si="96"/>
        <v>250</v>
      </c>
      <c r="F547" s="77">
        <f t="shared" si="96"/>
        <v>0</v>
      </c>
    </row>
    <row r="548" spans="1:6" ht="15">
      <c r="A548" s="46" t="s">
        <v>622</v>
      </c>
      <c r="B548" s="44" t="s">
        <v>52</v>
      </c>
      <c r="C548" s="44" t="s">
        <v>621</v>
      </c>
      <c r="D548" s="77">
        <f>SUM('Ведомственная структура'!G248)</f>
        <v>300</v>
      </c>
      <c r="E548" s="77">
        <f>SUM('Ведомственная структура'!H248)</f>
        <v>250</v>
      </c>
      <c r="F548" s="77">
        <f>SUM('Ведомственная структура'!I248)</f>
        <v>0</v>
      </c>
    </row>
    <row r="549" spans="1:6" ht="15">
      <c r="A549" s="46" t="s">
        <v>239</v>
      </c>
      <c r="B549" s="43" t="s">
        <v>237</v>
      </c>
      <c r="C549" s="43"/>
      <c r="D549" s="77">
        <f>D550</f>
        <v>0</v>
      </c>
      <c r="E549" s="77">
        <f aca="true" t="shared" si="97" ref="E549:F552">E550</f>
        <v>1244</v>
      </c>
      <c r="F549" s="77">
        <f t="shared" si="97"/>
        <v>1244</v>
      </c>
    </row>
    <row r="550" spans="1:6" ht="30">
      <c r="A550" s="46" t="s">
        <v>240</v>
      </c>
      <c r="B550" s="43" t="s">
        <v>238</v>
      </c>
      <c r="C550" s="43"/>
      <c r="D550" s="77">
        <f>D551</f>
        <v>0</v>
      </c>
      <c r="E550" s="77">
        <f t="shared" si="97"/>
        <v>1244</v>
      </c>
      <c r="F550" s="77">
        <f t="shared" si="97"/>
        <v>1244</v>
      </c>
    </row>
    <row r="551" spans="1:6" ht="15">
      <c r="A551" s="46" t="s">
        <v>76</v>
      </c>
      <c r="B551" s="43" t="s">
        <v>236</v>
      </c>
      <c r="C551" s="43"/>
      <c r="D551" s="77">
        <f>D552</f>
        <v>0</v>
      </c>
      <c r="E551" s="77">
        <f t="shared" si="97"/>
        <v>1244</v>
      </c>
      <c r="F551" s="77">
        <f t="shared" si="97"/>
        <v>1244</v>
      </c>
    </row>
    <row r="552" spans="1:6" ht="15">
      <c r="A552" s="46" t="s">
        <v>619</v>
      </c>
      <c r="B552" s="43" t="s">
        <v>236</v>
      </c>
      <c r="C552" s="43" t="s">
        <v>620</v>
      </c>
      <c r="D552" s="77">
        <f>D553</f>
        <v>0</v>
      </c>
      <c r="E552" s="77">
        <f t="shared" si="97"/>
        <v>1244</v>
      </c>
      <c r="F552" s="77">
        <f t="shared" si="97"/>
        <v>1244</v>
      </c>
    </row>
    <row r="553" spans="1:6" ht="15">
      <c r="A553" s="46" t="s">
        <v>622</v>
      </c>
      <c r="B553" s="43" t="s">
        <v>236</v>
      </c>
      <c r="C553" s="43" t="s">
        <v>621</v>
      </c>
      <c r="D553" s="77">
        <f>'Ведомственная структура'!G253</f>
        <v>0</v>
      </c>
      <c r="E553" s="77">
        <f>'Ведомственная структура'!H253</f>
        <v>1244</v>
      </c>
      <c r="F553" s="77">
        <f>'Ведомственная структура'!I253</f>
        <v>1244</v>
      </c>
    </row>
    <row r="554" spans="1:6" ht="30">
      <c r="A554" s="46" t="s">
        <v>362</v>
      </c>
      <c r="B554" s="44" t="s">
        <v>358</v>
      </c>
      <c r="C554" s="44"/>
      <c r="D554" s="77">
        <f>D555</f>
        <v>122</v>
      </c>
      <c r="E554" s="77"/>
      <c r="F554" s="77"/>
    </row>
    <row r="555" spans="1:6" ht="30">
      <c r="A555" s="46" t="s">
        <v>363</v>
      </c>
      <c r="B555" s="44" t="s">
        <v>359</v>
      </c>
      <c r="C555" s="44"/>
      <c r="D555" s="77">
        <f>D556</f>
        <v>122</v>
      </c>
      <c r="E555" s="77"/>
      <c r="F555" s="77"/>
    </row>
    <row r="556" spans="1:6" ht="15">
      <c r="A556" s="46" t="s">
        <v>76</v>
      </c>
      <c r="B556" s="44" t="s">
        <v>360</v>
      </c>
      <c r="C556" s="44"/>
      <c r="D556" s="77">
        <f>D557</f>
        <v>122</v>
      </c>
      <c r="E556" s="77"/>
      <c r="F556" s="77"/>
    </row>
    <row r="557" spans="1:6" ht="15">
      <c r="A557" s="46" t="s">
        <v>619</v>
      </c>
      <c r="B557" s="44" t="s">
        <v>360</v>
      </c>
      <c r="C557" s="44" t="s">
        <v>620</v>
      </c>
      <c r="D557" s="77">
        <f>D558</f>
        <v>122</v>
      </c>
      <c r="E557" s="77"/>
      <c r="F557" s="77"/>
    </row>
    <row r="558" spans="1:6" ht="15">
      <c r="A558" s="46" t="s">
        <v>622</v>
      </c>
      <c r="B558" s="44" t="s">
        <v>360</v>
      </c>
      <c r="C558" s="44" t="s">
        <v>621</v>
      </c>
      <c r="D558" s="77">
        <f>'Ведомственная структура'!G411</f>
        <v>122</v>
      </c>
      <c r="E558" s="77"/>
      <c r="F558" s="77"/>
    </row>
    <row r="559" spans="1:6" ht="28.5">
      <c r="A559" s="72" t="s">
        <v>178</v>
      </c>
      <c r="B559" s="73" t="s">
        <v>717</v>
      </c>
      <c r="C559" s="73"/>
      <c r="D559" s="84">
        <f aca="true" t="shared" si="98" ref="D559:F560">SUM(D560)</f>
        <v>190</v>
      </c>
      <c r="E559" s="84">
        <f t="shared" si="98"/>
        <v>190</v>
      </c>
      <c r="F559" s="84">
        <f t="shared" si="98"/>
        <v>190</v>
      </c>
    </row>
    <row r="560" spans="1:6" ht="45">
      <c r="A560" s="76" t="s">
        <v>477</v>
      </c>
      <c r="B560" s="44" t="s">
        <v>716</v>
      </c>
      <c r="C560" s="44"/>
      <c r="D560" s="47">
        <f t="shared" si="98"/>
        <v>190</v>
      </c>
      <c r="E560" s="47">
        <f t="shared" si="98"/>
        <v>190</v>
      </c>
      <c r="F560" s="47">
        <f t="shared" si="98"/>
        <v>190</v>
      </c>
    </row>
    <row r="561" spans="1:6" ht="15">
      <c r="A561" s="76" t="s">
        <v>76</v>
      </c>
      <c r="B561" s="44" t="s">
        <v>478</v>
      </c>
      <c r="C561" s="44"/>
      <c r="D561" s="47">
        <f>SUM(D564+D562)</f>
        <v>190</v>
      </c>
      <c r="E561" s="47">
        <f>SUM(E564+E562)</f>
        <v>190</v>
      </c>
      <c r="F561" s="47">
        <f>SUM(F564+F562)</f>
        <v>190</v>
      </c>
    </row>
    <row r="562" spans="1:6" ht="45">
      <c r="A562" s="46" t="s">
        <v>656</v>
      </c>
      <c r="B562" s="44" t="s">
        <v>478</v>
      </c>
      <c r="C562" s="44" t="s">
        <v>604</v>
      </c>
      <c r="D562" s="47">
        <f>D563</f>
        <v>150</v>
      </c>
      <c r="E562" s="47">
        <f>E563</f>
        <v>150</v>
      </c>
      <c r="F562" s="47">
        <f>F563</f>
        <v>150</v>
      </c>
    </row>
    <row r="563" spans="1:6" ht="15">
      <c r="A563" s="46" t="s">
        <v>618</v>
      </c>
      <c r="B563" s="44" t="s">
        <v>478</v>
      </c>
      <c r="C563" s="44" t="s">
        <v>617</v>
      </c>
      <c r="D563" s="47">
        <f>'Ведомственная структура'!G109+'Ведомственная структура'!G29</f>
        <v>150</v>
      </c>
      <c r="E563" s="47">
        <f>'Ведомственная структура'!H109</f>
        <v>150</v>
      </c>
      <c r="F563" s="47">
        <f>'Ведомственная структура'!I109</f>
        <v>150</v>
      </c>
    </row>
    <row r="564" spans="1:6" ht="15">
      <c r="A564" s="76" t="s">
        <v>619</v>
      </c>
      <c r="B564" s="44" t="s">
        <v>478</v>
      </c>
      <c r="C564" s="44" t="s">
        <v>620</v>
      </c>
      <c r="D564" s="47">
        <f>SUM(D565)</f>
        <v>40</v>
      </c>
      <c r="E564" s="47">
        <f>SUM(E565)</f>
        <v>40</v>
      </c>
      <c r="F564" s="47">
        <f>SUM(F565)</f>
        <v>40</v>
      </c>
    </row>
    <row r="565" spans="1:6" ht="15">
      <c r="A565" s="76" t="s">
        <v>622</v>
      </c>
      <c r="B565" s="44" t="s">
        <v>478</v>
      </c>
      <c r="C565" s="44" t="s">
        <v>621</v>
      </c>
      <c r="D565" s="77">
        <f>'Ведомственная структура'!G111</f>
        <v>40</v>
      </c>
      <c r="E565" s="77">
        <f>'Ведомственная структура'!H111</f>
        <v>40</v>
      </c>
      <c r="F565" s="77">
        <f>'Ведомственная структура'!I111</f>
        <v>40</v>
      </c>
    </row>
    <row r="566" spans="1:10" s="100" customFormat="1" ht="28.5">
      <c r="A566" s="72" t="s">
        <v>197</v>
      </c>
      <c r="B566" s="73" t="s">
        <v>162</v>
      </c>
      <c r="C566" s="73"/>
      <c r="D566" s="84">
        <f>SUM(D567+D571+D579+D575)</f>
        <v>99.5</v>
      </c>
      <c r="E566" s="84">
        <f>SUM(E567+E571+E579+E575)</f>
        <v>1360</v>
      </c>
      <c r="F566" s="84">
        <f>SUM(F567+F571+F579+F575)</f>
        <v>1520</v>
      </c>
      <c r="G566" s="48"/>
      <c r="H566" s="48"/>
      <c r="I566" s="48"/>
      <c r="J566" s="48"/>
    </row>
    <row r="567" spans="1:10" ht="45">
      <c r="A567" s="83" t="s">
        <v>163</v>
      </c>
      <c r="B567" s="43" t="s">
        <v>164</v>
      </c>
      <c r="C567" s="43"/>
      <c r="D567" s="47">
        <f>SUM(D568)</f>
        <v>0</v>
      </c>
      <c r="E567" s="47">
        <f>SUM(E568)</f>
        <v>330</v>
      </c>
      <c r="F567" s="47">
        <f>SUM(F568)</f>
        <v>420</v>
      </c>
      <c r="G567" s="100"/>
      <c r="H567" s="100"/>
      <c r="I567" s="100"/>
      <c r="J567" s="100"/>
    </row>
    <row r="568" spans="1:6" ht="15">
      <c r="A568" s="46" t="s">
        <v>76</v>
      </c>
      <c r="B568" s="43" t="s">
        <v>198</v>
      </c>
      <c r="C568" s="43"/>
      <c r="D568" s="47">
        <f aca="true" t="shared" si="99" ref="D568:F569">D569</f>
        <v>0</v>
      </c>
      <c r="E568" s="47">
        <f t="shared" si="99"/>
        <v>330</v>
      </c>
      <c r="F568" s="47">
        <f t="shared" si="99"/>
        <v>420</v>
      </c>
    </row>
    <row r="569" spans="1:6" ht="15">
      <c r="A569" s="46" t="s">
        <v>619</v>
      </c>
      <c r="B569" s="43" t="s">
        <v>198</v>
      </c>
      <c r="C569" s="43" t="s">
        <v>620</v>
      </c>
      <c r="D569" s="47">
        <f t="shared" si="99"/>
        <v>0</v>
      </c>
      <c r="E569" s="47">
        <f t="shared" si="99"/>
        <v>330</v>
      </c>
      <c r="F569" s="47">
        <f t="shared" si="99"/>
        <v>420</v>
      </c>
    </row>
    <row r="570" spans="1:6" ht="15">
      <c r="A570" s="46" t="s">
        <v>622</v>
      </c>
      <c r="B570" s="43" t="s">
        <v>198</v>
      </c>
      <c r="C570" s="43" t="s">
        <v>621</v>
      </c>
      <c r="D570" s="47">
        <f>'Ведомственная структура'!G391</f>
        <v>0</v>
      </c>
      <c r="E570" s="47">
        <f>'Ведомственная структура'!H391</f>
        <v>330</v>
      </c>
      <c r="F570" s="47">
        <f>'Ведомственная структура'!I391</f>
        <v>420</v>
      </c>
    </row>
    <row r="571" spans="1:6" ht="45">
      <c r="A571" s="46" t="s">
        <v>165</v>
      </c>
      <c r="B571" s="43" t="s">
        <v>166</v>
      </c>
      <c r="C571" s="43"/>
      <c r="D571" s="47">
        <f>SUM(D572)</f>
        <v>0</v>
      </c>
      <c r="E571" s="47">
        <f>SUM(E572)</f>
        <v>360</v>
      </c>
      <c r="F571" s="47">
        <f>SUM(F572)</f>
        <v>360</v>
      </c>
    </row>
    <row r="572" spans="1:6" ht="15">
      <c r="A572" s="46" t="s">
        <v>76</v>
      </c>
      <c r="B572" s="43" t="s">
        <v>199</v>
      </c>
      <c r="C572" s="43"/>
      <c r="D572" s="47">
        <f aca="true" t="shared" si="100" ref="D572:F573">D573</f>
        <v>0</v>
      </c>
      <c r="E572" s="47">
        <f t="shared" si="100"/>
        <v>360</v>
      </c>
      <c r="F572" s="47">
        <f t="shared" si="100"/>
        <v>360</v>
      </c>
    </row>
    <row r="573" spans="1:6" ht="15">
      <c r="A573" s="46" t="s">
        <v>619</v>
      </c>
      <c r="B573" s="43" t="s">
        <v>199</v>
      </c>
      <c r="C573" s="43" t="s">
        <v>620</v>
      </c>
      <c r="D573" s="47">
        <f t="shared" si="100"/>
        <v>0</v>
      </c>
      <c r="E573" s="47">
        <f t="shared" si="100"/>
        <v>360</v>
      </c>
      <c r="F573" s="47">
        <f t="shared" si="100"/>
        <v>360</v>
      </c>
    </row>
    <row r="574" spans="1:6" ht="15">
      <c r="A574" s="46" t="s">
        <v>622</v>
      </c>
      <c r="B574" s="43" t="s">
        <v>199</v>
      </c>
      <c r="C574" s="43" t="s">
        <v>621</v>
      </c>
      <c r="D574" s="47">
        <f>'Ведомственная структура'!G395</f>
        <v>0</v>
      </c>
      <c r="E574" s="47">
        <f>'Ведомственная структура'!H395</f>
        <v>360</v>
      </c>
      <c r="F574" s="47">
        <f>'Ведомственная структура'!I395</f>
        <v>360</v>
      </c>
    </row>
    <row r="575" spans="1:6" ht="30">
      <c r="A575" s="46" t="s">
        <v>200</v>
      </c>
      <c r="B575" s="43" t="s">
        <v>201</v>
      </c>
      <c r="C575" s="43"/>
      <c r="D575" s="47">
        <f aca="true" t="shared" si="101" ref="D575:F577">D576</f>
        <v>0</v>
      </c>
      <c r="E575" s="47">
        <f t="shared" si="101"/>
        <v>350</v>
      </c>
      <c r="F575" s="47">
        <f t="shared" si="101"/>
        <v>420</v>
      </c>
    </row>
    <row r="576" spans="1:6" ht="15">
      <c r="A576" s="46" t="s">
        <v>76</v>
      </c>
      <c r="B576" s="43" t="s">
        <v>202</v>
      </c>
      <c r="C576" s="43"/>
      <c r="D576" s="47">
        <f t="shared" si="101"/>
        <v>0</v>
      </c>
      <c r="E576" s="47">
        <f t="shared" si="101"/>
        <v>350</v>
      </c>
      <c r="F576" s="47">
        <f t="shared" si="101"/>
        <v>420</v>
      </c>
    </row>
    <row r="577" spans="1:6" ht="15">
      <c r="A577" s="46" t="s">
        <v>619</v>
      </c>
      <c r="B577" s="43" t="s">
        <v>202</v>
      </c>
      <c r="C577" s="43" t="s">
        <v>620</v>
      </c>
      <c r="D577" s="47">
        <f t="shared" si="101"/>
        <v>0</v>
      </c>
      <c r="E577" s="47">
        <f t="shared" si="101"/>
        <v>350</v>
      </c>
      <c r="F577" s="47">
        <f t="shared" si="101"/>
        <v>420</v>
      </c>
    </row>
    <row r="578" spans="1:6" ht="15">
      <c r="A578" s="46" t="s">
        <v>622</v>
      </c>
      <c r="B578" s="43" t="s">
        <v>202</v>
      </c>
      <c r="C578" s="43" t="s">
        <v>621</v>
      </c>
      <c r="D578" s="47">
        <f>'Ведомственная структура'!G399</f>
        <v>0</v>
      </c>
      <c r="E578" s="47">
        <f>'Ведомственная структура'!H399</f>
        <v>350</v>
      </c>
      <c r="F578" s="47">
        <f>'Ведомственная структура'!I399</f>
        <v>420</v>
      </c>
    </row>
    <row r="579" spans="1:6" ht="30">
      <c r="A579" s="46" t="s">
        <v>167</v>
      </c>
      <c r="B579" s="43" t="s">
        <v>168</v>
      </c>
      <c r="C579" s="43"/>
      <c r="D579" s="47">
        <f aca="true" t="shared" si="102" ref="D579:F581">SUM(D580)</f>
        <v>99.5</v>
      </c>
      <c r="E579" s="47">
        <f t="shared" si="102"/>
        <v>320</v>
      </c>
      <c r="F579" s="47">
        <f t="shared" si="102"/>
        <v>320</v>
      </c>
    </row>
    <row r="580" spans="1:6" ht="15">
      <c r="A580" s="46" t="s">
        <v>76</v>
      </c>
      <c r="B580" s="43" t="s">
        <v>203</v>
      </c>
      <c r="C580" s="43"/>
      <c r="D580" s="47">
        <f t="shared" si="102"/>
        <v>99.5</v>
      </c>
      <c r="E580" s="47">
        <f t="shared" si="102"/>
        <v>320</v>
      </c>
      <c r="F580" s="47">
        <f t="shared" si="102"/>
        <v>320</v>
      </c>
    </row>
    <row r="581" spans="1:6" ht="15">
      <c r="A581" s="46" t="s">
        <v>619</v>
      </c>
      <c r="B581" s="43" t="s">
        <v>203</v>
      </c>
      <c r="C581" s="43" t="s">
        <v>620</v>
      </c>
      <c r="D581" s="47">
        <f t="shared" si="102"/>
        <v>99.5</v>
      </c>
      <c r="E581" s="47">
        <f t="shared" si="102"/>
        <v>320</v>
      </c>
      <c r="F581" s="47">
        <f t="shared" si="102"/>
        <v>320</v>
      </c>
    </row>
    <row r="582" spans="1:6" ht="15">
      <c r="A582" s="46" t="s">
        <v>622</v>
      </c>
      <c r="B582" s="43" t="s">
        <v>203</v>
      </c>
      <c r="C582" s="43" t="s">
        <v>621</v>
      </c>
      <c r="D582" s="47">
        <f>'Ведомственная структура'!G403</f>
        <v>99.5</v>
      </c>
      <c r="E582" s="47">
        <f>'Ведомственная структура'!H403</f>
        <v>320</v>
      </c>
      <c r="F582" s="47">
        <f>'Ведомственная структура'!I403</f>
        <v>320</v>
      </c>
    </row>
    <row r="583" spans="1:6" ht="28.5">
      <c r="A583" s="72" t="s">
        <v>444</v>
      </c>
      <c r="B583" s="73" t="s">
        <v>445</v>
      </c>
      <c r="C583" s="73"/>
      <c r="D583" s="74">
        <f aca="true" t="shared" si="103" ref="D583:F586">SUM(D584)</f>
        <v>11</v>
      </c>
      <c r="E583" s="74">
        <f t="shared" si="103"/>
        <v>11</v>
      </c>
      <c r="F583" s="74">
        <f t="shared" si="103"/>
        <v>11</v>
      </c>
    </row>
    <row r="584" spans="1:6" ht="15">
      <c r="A584" s="46" t="s">
        <v>446</v>
      </c>
      <c r="B584" s="44" t="s">
        <v>447</v>
      </c>
      <c r="C584" s="44"/>
      <c r="D584" s="77">
        <f t="shared" si="103"/>
        <v>11</v>
      </c>
      <c r="E584" s="77">
        <f t="shared" si="103"/>
        <v>11</v>
      </c>
      <c r="F584" s="77">
        <f t="shared" si="103"/>
        <v>11</v>
      </c>
    </row>
    <row r="585" spans="1:6" ht="15">
      <c r="A585" s="46" t="s">
        <v>76</v>
      </c>
      <c r="B585" s="44" t="s">
        <v>449</v>
      </c>
      <c r="C585" s="44"/>
      <c r="D585" s="77">
        <f t="shared" si="103"/>
        <v>11</v>
      </c>
      <c r="E585" s="77">
        <f t="shared" si="103"/>
        <v>11</v>
      </c>
      <c r="F585" s="77">
        <f t="shared" si="103"/>
        <v>11</v>
      </c>
    </row>
    <row r="586" spans="1:6" ht="15">
      <c r="A586" s="46" t="s">
        <v>619</v>
      </c>
      <c r="B586" s="44" t="s">
        <v>449</v>
      </c>
      <c r="C586" s="44" t="s">
        <v>620</v>
      </c>
      <c r="D586" s="77">
        <f t="shared" si="103"/>
        <v>11</v>
      </c>
      <c r="E586" s="77">
        <f t="shared" si="103"/>
        <v>11</v>
      </c>
      <c r="F586" s="77">
        <f t="shared" si="103"/>
        <v>11</v>
      </c>
    </row>
    <row r="587" spans="1:6" ht="15">
      <c r="A587" s="46" t="s">
        <v>622</v>
      </c>
      <c r="B587" s="44" t="s">
        <v>449</v>
      </c>
      <c r="C587" s="44" t="s">
        <v>621</v>
      </c>
      <c r="D587" s="77">
        <f>SUM('Ведомственная структура'!G322)</f>
        <v>11</v>
      </c>
      <c r="E587" s="77">
        <f>SUM('Ведомственная структура'!H322)</f>
        <v>11</v>
      </c>
      <c r="F587" s="77">
        <f>SUM('Ведомственная структура'!I322)</f>
        <v>11</v>
      </c>
    </row>
    <row r="588" spans="1:6" ht="28.5">
      <c r="A588" s="72" t="s">
        <v>189</v>
      </c>
      <c r="B588" s="73" t="s">
        <v>496</v>
      </c>
      <c r="C588" s="73"/>
      <c r="D588" s="84">
        <f aca="true" t="shared" si="104" ref="D588:F591">SUM(D589)</f>
        <v>60</v>
      </c>
      <c r="E588" s="84">
        <f t="shared" si="104"/>
        <v>60</v>
      </c>
      <c r="F588" s="84">
        <f t="shared" si="104"/>
        <v>60</v>
      </c>
    </row>
    <row r="589" spans="1:6" ht="30">
      <c r="A589" s="101" t="s">
        <v>485</v>
      </c>
      <c r="B589" s="44" t="s">
        <v>486</v>
      </c>
      <c r="C589" s="44"/>
      <c r="D589" s="47">
        <f t="shared" si="104"/>
        <v>60</v>
      </c>
      <c r="E589" s="47">
        <f t="shared" si="104"/>
        <v>60</v>
      </c>
      <c r="F589" s="47">
        <f t="shared" si="104"/>
        <v>60</v>
      </c>
    </row>
    <row r="590" spans="1:6" ht="15">
      <c r="A590" s="76" t="s">
        <v>76</v>
      </c>
      <c r="B590" s="44" t="s">
        <v>500</v>
      </c>
      <c r="C590" s="44"/>
      <c r="D590" s="47">
        <f t="shared" si="104"/>
        <v>60</v>
      </c>
      <c r="E590" s="47">
        <f t="shared" si="104"/>
        <v>60</v>
      </c>
      <c r="F590" s="47">
        <f t="shared" si="104"/>
        <v>60</v>
      </c>
    </row>
    <row r="591" spans="1:6" ht="15">
      <c r="A591" s="76" t="s">
        <v>619</v>
      </c>
      <c r="B591" s="44" t="s">
        <v>500</v>
      </c>
      <c r="C591" s="44" t="s">
        <v>620</v>
      </c>
      <c r="D591" s="47">
        <f t="shared" si="104"/>
        <v>60</v>
      </c>
      <c r="E591" s="47">
        <f t="shared" si="104"/>
        <v>60</v>
      </c>
      <c r="F591" s="47">
        <f t="shared" si="104"/>
        <v>60</v>
      </c>
    </row>
    <row r="592" spans="1:6" ht="15">
      <c r="A592" s="76" t="s">
        <v>622</v>
      </c>
      <c r="B592" s="44" t="s">
        <v>500</v>
      </c>
      <c r="C592" s="44" t="s">
        <v>621</v>
      </c>
      <c r="D592" s="77">
        <f>'Ведомственная структура'!G258</f>
        <v>60</v>
      </c>
      <c r="E592" s="77">
        <f>'Ведомственная структура'!H258</f>
        <v>60</v>
      </c>
      <c r="F592" s="77">
        <f>'Ведомственная структура'!I258</f>
        <v>60</v>
      </c>
    </row>
    <row r="593" spans="1:6" ht="28.5">
      <c r="A593" s="72" t="s">
        <v>207</v>
      </c>
      <c r="B593" s="73" t="s">
        <v>495</v>
      </c>
      <c r="C593" s="73"/>
      <c r="D593" s="84">
        <f>SUM(D594+D598+D602+D606+D610+D614)</f>
        <v>2936.1000000000004</v>
      </c>
      <c r="E593" s="84">
        <f>SUM(E594+E598+E602+E606+E610+E614)</f>
        <v>3591.4000000000005</v>
      </c>
      <c r="F593" s="84">
        <f>SUM(F594+F598+F602+F606+F610+F614)</f>
        <v>3689.6000000000004</v>
      </c>
    </row>
    <row r="594" spans="1:6" ht="15">
      <c r="A594" s="101" t="s">
        <v>487</v>
      </c>
      <c r="B594" s="44" t="s">
        <v>498</v>
      </c>
      <c r="C594" s="44"/>
      <c r="D594" s="47">
        <f aca="true" t="shared" si="105" ref="D594:F596">SUM(D595)</f>
        <v>723.3</v>
      </c>
      <c r="E594" s="47">
        <f t="shared" si="105"/>
        <v>1172</v>
      </c>
      <c r="F594" s="47">
        <f t="shared" si="105"/>
        <v>1177</v>
      </c>
    </row>
    <row r="595" spans="1:6" ht="15">
      <c r="A595" s="76" t="s">
        <v>76</v>
      </c>
      <c r="B595" s="44" t="s">
        <v>499</v>
      </c>
      <c r="C595" s="44"/>
      <c r="D595" s="47">
        <f t="shared" si="105"/>
        <v>723.3</v>
      </c>
      <c r="E595" s="47">
        <f t="shared" si="105"/>
        <v>1172</v>
      </c>
      <c r="F595" s="47">
        <f t="shared" si="105"/>
        <v>1177</v>
      </c>
    </row>
    <row r="596" spans="1:6" ht="15">
      <c r="A596" s="76" t="s">
        <v>619</v>
      </c>
      <c r="B596" s="44" t="s">
        <v>499</v>
      </c>
      <c r="C596" s="44" t="s">
        <v>620</v>
      </c>
      <c r="D596" s="47">
        <f t="shared" si="105"/>
        <v>723.3</v>
      </c>
      <c r="E596" s="47">
        <f t="shared" si="105"/>
        <v>1172</v>
      </c>
      <c r="F596" s="47">
        <f t="shared" si="105"/>
        <v>1177</v>
      </c>
    </row>
    <row r="597" spans="1:6" ht="15">
      <c r="A597" s="76" t="s">
        <v>622</v>
      </c>
      <c r="B597" s="44" t="s">
        <v>499</v>
      </c>
      <c r="C597" s="44" t="s">
        <v>621</v>
      </c>
      <c r="D597" s="77">
        <f>'Ведомственная структура'!G116+'Ведомственная структура'!G594+'Ведомственная структура'!G635</f>
        <v>723.3</v>
      </c>
      <c r="E597" s="77">
        <f>'Ведомственная структура'!H116+'Ведомственная структура'!H594+'Ведомственная структура'!H635</f>
        <v>1172</v>
      </c>
      <c r="F597" s="77">
        <f>'Ведомственная структура'!I116+'Ведомственная структура'!I594+'Ведомственная структура'!I635</f>
        <v>1177</v>
      </c>
    </row>
    <row r="598" spans="1:6" ht="30">
      <c r="A598" s="101" t="s">
        <v>488</v>
      </c>
      <c r="B598" s="44" t="s">
        <v>501</v>
      </c>
      <c r="C598" s="44"/>
      <c r="D598" s="47">
        <f aca="true" t="shared" si="106" ref="D598:F600">SUM(D599)</f>
        <v>788.7</v>
      </c>
      <c r="E598" s="47">
        <f t="shared" si="106"/>
        <v>887.9000000000001</v>
      </c>
      <c r="F598" s="47">
        <f t="shared" si="106"/>
        <v>956.5</v>
      </c>
    </row>
    <row r="599" spans="1:6" ht="15">
      <c r="A599" s="76" t="s">
        <v>76</v>
      </c>
      <c r="B599" s="44" t="s">
        <v>502</v>
      </c>
      <c r="C599" s="44"/>
      <c r="D599" s="47">
        <f t="shared" si="106"/>
        <v>788.7</v>
      </c>
      <c r="E599" s="47">
        <f t="shared" si="106"/>
        <v>887.9000000000001</v>
      </c>
      <c r="F599" s="47">
        <f t="shared" si="106"/>
        <v>956.5</v>
      </c>
    </row>
    <row r="600" spans="1:6" ht="15">
      <c r="A600" s="76" t="s">
        <v>619</v>
      </c>
      <c r="B600" s="44" t="s">
        <v>502</v>
      </c>
      <c r="C600" s="44" t="s">
        <v>620</v>
      </c>
      <c r="D600" s="47">
        <f t="shared" si="106"/>
        <v>788.7</v>
      </c>
      <c r="E600" s="47">
        <f t="shared" si="106"/>
        <v>887.9000000000001</v>
      </c>
      <c r="F600" s="47">
        <f t="shared" si="106"/>
        <v>956.5</v>
      </c>
    </row>
    <row r="601" spans="1:6" ht="15">
      <c r="A601" s="76" t="s">
        <v>622</v>
      </c>
      <c r="B601" s="44" t="s">
        <v>502</v>
      </c>
      <c r="C601" s="44" t="s">
        <v>621</v>
      </c>
      <c r="D601" s="77">
        <f>'Ведомственная структура'!G120+'Ведомственная структура'!G639</f>
        <v>788.7</v>
      </c>
      <c r="E601" s="77">
        <f>'Ведомственная структура'!H120+'Ведомственная структура'!H639</f>
        <v>887.9000000000001</v>
      </c>
      <c r="F601" s="77">
        <f>'Ведомственная структура'!I120+'Ведомственная структура'!I639</f>
        <v>956.5</v>
      </c>
    </row>
    <row r="602" spans="1:6" ht="15">
      <c r="A602" s="101" t="s">
        <v>494</v>
      </c>
      <c r="B602" s="44" t="s">
        <v>503</v>
      </c>
      <c r="C602" s="44"/>
      <c r="D602" s="47">
        <f aca="true" t="shared" si="107" ref="D602:F604">SUM(D603)</f>
        <v>85.5</v>
      </c>
      <c r="E602" s="47">
        <f t="shared" si="107"/>
        <v>85.5</v>
      </c>
      <c r="F602" s="47">
        <f t="shared" si="107"/>
        <v>85.5</v>
      </c>
    </row>
    <row r="603" spans="1:6" ht="15">
      <c r="A603" s="76" t="s">
        <v>76</v>
      </c>
      <c r="B603" s="44" t="s">
        <v>504</v>
      </c>
      <c r="C603" s="44"/>
      <c r="D603" s="47">
        <f t="shared" si="107"/>
        <v>85.5</v>
      </c>
      <c r="E603" s="47">
        <f t="shared" si="107"/>
        <v>85.5</v>
      </c>
      <c r="F603" s="47">
        <f t="shared" si="107"/>
        <v>85.5</v>
      </c>
    </row>
    <row r="604" spans="1:6" ht="15">
      <c r="A604" s="76" t="s">
        <v>619</v>
      </c>
      <c r="B604" s="44" t="s">
        <v>504</v>
      </c>
      <c r="C604" s="44" t="s">
        <v>620</v>
      </c>
      <c r="D604" s="47">
        <f t="shared" si="107"/>
        <v>85.5</v>
      </c>
      <c r="E604" s="47">
        <f t="shared" si="107"/>
        <v>85.5</v>
      </c>
      <c r="F604" s="47">
        <f t="shared" si="107"/>
        <v>85.5</v>
      </c>
    </row>
    <row r="605" spans="1:6" ht="15">
      <c r="A605" s="76" t="s">
        <v>622</v>
      </c>
      <c r="B605" s="44" t="s">
        <v>504</v>
      </c>
      <c r="C605" s="44" t="s">
        <v>621</v>
      </c>
      <c r="D605" s="77">
        <f>'Ведомственная структура'!G124+'Ведомственная структура'!G598+'Ведомственная структура'!G643</f>
        <v>85.5</v>
      </c>
      <c r="E605" s="77">
        <f>'Ведомственная структура'!H124+'Ведомственная структура'!H598+'Ведомственная структура'!H643</f>
        <v>85.5</v>
      </c>
      <c r="F605" s="77">
        <f>'Ведомственная структура'!I124+'Ведомственная структура'!I598+'Ведомственная структура'!I643</f>
        <v>85.5</v>
      </c>
    </row>
    <row r="606" spans="1:6" ht="15">
      <c r="A606" s="101" t="s">
        <v>493</v>
      </c>
      <c r="B606" s="44" t="s">
        <v>505</v>
      </c>
      <c r="C606" s="44"/>
      <c r="D606" s="47">
        <f aca="true" t="shared" si="108" ref="D606:F608">SUM(D607)</f>
        <v>74.2</v>
      </c>
      <c r="E606" s="47">
        <f t="shared" si="108"/>
        <v>186.3</v>
      </c>
      <c r="F606" s="47">
        <f t="shared" si="108"/>
        <v>198.9</v>
      </c>
    </row>
    <row r="607" spans="1:6" ht="15">
      <c r="A607" s="76" t="s">
        <v>76</v>
      </c>
      <c r="B607" s="44" t="s">
        <v>506</v>
      </c>
      <c r="C607" s="44"/>
      <c r="D607" s="47">
        <f t="shared" si="108"/>
        <v>74.2</v>
      </c>
      <c r="E607" s="47">
        <f t="shared" si="108"/>
        <v>186.3</v>
      </c>
      <c r="F607" s="47">
        <f t="shared" si="108"/>
        <v>198.9</v>
      </c>
    </row>
    <row r="608" spans="1:6" ht="15">
      <c r="A608" s="76" t="s">
        <v>619</v>
      </c>
      <c r="B608" s="44" t="s">
        <v>506</v>
      </c>
      <c r="C608" s="44" t="s">
        <v>620</v>
      </c>
      <c r="D608" s="47">
        <f t="shared" si="108"/>
        <v>74.2</v>
      </c>
      <c r="E608" s="47">
        <f t="shared" si="108"/>
        <v>186.3</v>
      </c>
      <c r="F608" s="47">
        <f t="shared" si="108"/>
        <v>198.9</v>
      </c>
    </row>
    <row r="609" spans="1:6" ht="15">
      <c r="A609" s="76" t="s">
        <v>622</v>
      </c>
      <c r="B609" s="44" t="s">
        <v>506</v>
      </c>
      <c r="C609" s="44" t="s">
        <v>621</v>
      </c>
      <c r="D609" s="77">
        <f>'Ведомственная структура'!G128+'Ведомственная структура'!G647</f>
        <v>74.2</v>
      </c>
      <c r="E609" s="77">
        <f>'Ведомственная структура'!H128+'Ведомственная структура'!H647</f>
        <v>186.3</v>
      </c>
      <c r="F609" s="77">
        <f>'Ведомственная структура'!I128+'Ведомственная структура'!I647</f>
        <v>198.9</v>
      </c>
    </row>
    <row r="610" spans="1:6" ht="30">
      <c r="A610" s="101" t="s">
        <v>511</v>
      </c>
      <c r="B610" s="44" t="s">
        <v>507</v>
      </c>
      <c r="C610" s="44"/>
      <c r="D610" s="47">
        <f aca="true" t="shared" si="109" ref="D610:F612">SUM(D611)</f>
        <v>1234.4</v>
      </c>
      <c r="E610" s="47">
        <f t="shared" si="109"/>
        <v>1229.7</v>
      </c>
      <c r="F610" s="47">
        <f t="shared" si="109"/>
        <v>1241.7</v>
      </c>
    </row>
    <row r="611" spans="1:6" ht="15">
      <c r="A611" s="76" t="s">
        <v>76</v>
      </c>
      <c r="B611" s="44" t="s">
        <v>508</v>
      </c>
      <c r="C611" s="44"/>
      <c r="D611" s="47">
        <f t="shared" si="109"/>
        <v>1234.4</v>
      </c>
      <c r="E611" s="47">
        <f t="shared" si="109"/>
        <v>1229.7</v>
      </c>
      <c r="F611" s="47">
        <f t="shared" si="109"/>
        <v>1241.7</v>
      </c>
    </row>
    <row r="612" spans="1:6" ht="15">
      <c r="A612" s="76" t="s">
        <v>619</v>
      </c>
      <c r="B612" s="44" t="s">
        <v>508</v>
      </c>
      <c r="C612" s="44" t="s">
        <v>620</v>
      </c>
      <c r="D612" s="47">
        <f t="shared" si="109"/>
        <v>1234.4</v>
      </c>
      <c r="E612" s="47">
        <f t="shared" si="109"/>
        <v>1229.7</v>
      </c>
      <c r="F612" s="47">
        <f t="shared" si="109"/>
        <v>1241.7</v>
      </c>
    </row>
    <row r="613" spans="1:6" ht="15">
      <c r="A613" s="76" t="s">
        <v>622</v>
      </c>
      <c r="B613" s="44" t="s">
        <v>508</v>
      </c>
      <c r="C613" s="44" t="s">
        <v>621</v>
      </c>
      <c r="D613" s="77">
        <f>'Ведомственная структура'!G131+'Ведомственная структура'!G602+'Ведомственная структура'!G651+'Ведомственная структура'!G904</f>
        <v>1234.4</v>
      </c>
      <c r="E613" s="77">
        <f>'Ведомственная структура'!H131+'Ведомственная структура'!H602+'Ведомственная структура'!H651+'Ведомственная структура'!H904</f>
        <v>1229.7</v>
      </c>
      <c r="F613" s="77">
        <f>'Ведомственная структура'!I131+'Ведомственная структура'!I602+'Ведомственная структура'!I651+'Ведомственная структура'!I904</f>
        <v>1241.7</v>
      </c>
    </row>
    <row r="614" spans="1:6" ht="30">
      <c r="A614" s="101" t="s">
        <v>388</v>
      </c>
      <c r="B614" s="44" t="s">
        <v>509</v>
      </c>
      <c r="C614" s="44"/>
      <c r="D614" s="47">
        <f aca="true" t="shared" si="110" ref="D614:F616">SUM(D615)</f>
        <v>30</v>
      </c>
      <c r="E614" s="47">
        <f t="shared" si="110"/>
        <v>30</v>
      </c>
      <c r="F614" s="47">
        <f t="shared" si="110"/>
        <v>30</v>
      </c>
    </row>
    <row r="615" spans="1:6" ht="15">
      <c r="A615" s="76" t="s">
        <v>76</v>
      </c>
      <c r="B615" s="44" t="s">
        <v>510</v>
      </c>
      <c r="C615" s="44"/>
      <c r="D615" s="47">
        <f t="shared" si="110"/>
        <v>30</v>
      </c>
      <c r="E615" s="47">
        <f t="shared" si="110"/>
        <v>30</v>
      </c>
      <c r="F615" s="47">
        <f t="shared" si="110"/>
        <v>30</v>
      </c>
    </row>
    <row r="616" spans="1:6" ht="15">
      <c r="A616" s="76" t="s">
        <v>619</v>
      </c>
      <c r="B616" s="44" t="s">
        <v>510</v>
      </c>
      <c r="C616" s="44" t="s">
        <v>620</v>
      </c>
      <c r="D616" s="47">
        <f t="shared" si="110"/>
        <v>30</v>
      </c>
      <c r="E616" s="47">
        <f t="shared" si="110"/>
        <v>30</v>
      </c>
      <c r="F616" s="47">
        <f t="shared" si="110"/>
        <v>30</v>
      </c>
    </row>
    <row r="617" spans="1:6" ht="15">
      <c r="A617" s="76" t="s">
        <v>622</v>
      </c>
      <c r="B617" s="44" t="s">
        <v>510</v>
      </c>
      <c r="C617" s="44" t="s">
        <v>621</v>
      </c>
      <c r="D617" s="77">
        <f>'Ведомственная структура'!G135</f>
        <v>30</v>
      </c>
      <c r="E617" s="77">
        <f>'Ведомственная структура'!H135</f>
        <v>30</v>
      </c>
      <c r="F617" s="77">
        <f>'Ведомственная структура'!I135</f>
        <v>30</v>
      </c>
    </row>
    <row r="618" spans="1:6" ht="28.5">
      <c r="A618" s="72" t="s">
        <v>193</v>
      </c>
      <c r="B618" s="73" t="s">
        <v>47</v>
      </c>
      <c r="C618" s="44"/>
      <c r="D618" s="74">
        <f>SUM(D619+D626)</f>
        <v>23758.4</v>
      </c>
      <c r="E618" s="74">
        <f>SUM(E619)</f>
        <v>10561</v>
      </c>
      <c r="F618" s="74">
        <f>SUM(F619)</f>
        <v>12061</v>
      </c>
    </row>
    <row r="619" spans="1:6" ht="45">
      <c r="A619" s="46" t="s">
        <v>49</v>
      </c>
      <c r="B619" s="44" t="s">
        <v>48</v>
      </c>
      <c r="C619" s="44"/>
      <c r="D619" s="77">
        <f>SUM(D623+D620)</f>
        <v>20258.4</v>
      </c>
      <c r="E619" s="77">
        <f>SUM(E623)</f>
        <v>10561</v>
      </c>
      <c r="F619" s="77">
        <f>SUM(F623)</f>
        <v>12061</v>
      </c>
    </row>
    <row r="620" spans="1:6" ht="32.25" customHeight="1">
      <c r="A620" s="46" t="s">
        <v>319</v>
      </c>
      <c r="B620" s="44" t="s">
        <v>291</v>
      </c>
      <c r="C620" s="44"/>
      <c r="D620" s="77">
        <f>SUM(D621)</f>
        <v>10694.1</v>
      </c>
      <c r="E620" s="77"/>
      <c r="F620" s="77"/>
    </row>
    <row r="621" spans="1:6" ht="15">
      <c r="A621" s="46" t="s">
        <v>619</v>
      </c>
      <c r="B621" s="44" t="s">
        <v>291</v>
      </c>
      <c r="C621" s="44" t="s">
        <v>620</v>
      </c>
      <c r="D621" s="77">
        <f>SUM(D622)</f>
        <v>10694.1</v>
      </c>
      <c r="E621" s="77"/>
      <c r="F621" s="77"/>
    </row>
    <row r="622" spans="1:6" ht="15">
      <c r="A622" s="46" t="s">
        <v>622</v>
      </c>
      <c r="B622" s="44" t="s">
        <v>291</v>
      </c>
      <c r="C622" s="44" t="s">
        <v>621</v>
      </c>
      <c r="D622" s="77">
        <f>SUM('Ведомственная структура'!G348)</f>
        <v>10694.1</v>
      </c>
      <c r="E622" s="77"/>
      <c r="F622" s="77"/>
    </row>
    <row r="623" spans="1:6" ht="30">
      <c r="A623" s="46" t="s">
        <v>323</v>
      </c>
      <c r="B623" s="44" t="s">
        <v>292</v>
      </c>
      <c r="C623" s="44"/>
      <c r="D623" s="77">
        <f aca="true" t="shared" si="111" ref="D623:F624">SUM(D624)</f>
        <v>9564.3</v>
      </c>
      <c r="E623" s="77">
        <f t="shared" si="111"/>
        <v>10561</v>
      </c>
      <c r="F623" s="77">
        <f t="shared" si="111"/>
        <v>12061</v>
      </c>
    </row>
    <row r="624" spans="1:6" ht="15">
      <c r="A624" s="46" t="s">
        <v>619</v>
      </c>
      <c r="B624" s="44" t="s">
        <v>292</v>
      </c>
      <c r="C624" s="44" t="s">
        <v>620</v>
      </c>
      <c r="D624" s="77">
        <f t="shared" si="111"/>
        <v>9564.3</v>
      </c>
      <c r="E624" s="77">
        <f t="shared" si="111"/>
        <v>10561</v>
      </c>
      <c r="F624" s="77">
        <f t="shared" si="111"/>
        <v>12061</v>
      </c>
    </row>
    <row r="625" spans="1:6" ht="15">
      <c r="A625" s="46" t="s">
        <v>622</v>
      </c>
      <c r="B625" s="44" t="s">
        <v>292</v>
      </c>
      <c r="C625" s="44" t="s">
        <v>621</v>
      </c>
      <c r="D625" s="77">
        <f>SUM('Ведомственная структура'!G351)</f>
        <v>9564.3</v>
      </c>
      <c r="E625" s="77">
        <f>SUM('Ведомственная структура'!H351)</f>
        <v>10561</v>
      </c>
      <c r="F625" s="77">
        <f>SUM('Ведомственная структура'!I351)</f>
        <v>12061</v>
      </c>
    </row>
    <row r="626" spans="1:6" ht="45">
      <c r="A626" s="46" t="s">
        <v>353</v>
      </c>
      <c r="B626" s="44" t="s">
        <v>352</v>
      </c>
      <c r="C626" s="44"/>
      <c r="D626" s="77">
        <f>D627+D630</f>
        <v>3500</v>
      </c>
      <c r="E626" s="77">
        <f>E627+E630</f>
        <v>0</v>
      </c>
      <c r="F626" s="77">
        <f>F627+F630</f>
        <v>0</v>
      </c>
    </row>
    <row r="627" spans="1:6" ht="45">
      <c r="A627" s="46" t="s">
        <v>349</v>
      </c>
      <c r="B627" s="44" t="s">
        <v>348</v>
      </c>
      <c r="C627" s="44"/>
      <c r="D627" s="77">
        <f aca="true" t="shared" si="112" ref="D627:F628">D628</f>
        <v>3000</v>
      </c>
      <c r="E627" s="77">
        <f t="shared" si="112"/>
        <v>0</v>
      </c>
      <c r="F627" s="77">
        <f t="shared" si="112"/>
        <v>0</v>
      </c>
    </row>
    <row r="628" spans="1:6" ht="15">
      <c r="A628" s="46" t="s">
        <v>619</v>
      </c>
      <c r="B628" s="44" t="s">
        <v>348</v>
      </c>
      <c r="C628" s="44" t="s">
        <v>620</v>
      </c>
      <c r="D628" s="77">
        <f t="shared" si="112"/>
        <v>3000</v>
      </c>
      <c r="E628" s="77">
        <f t="shared" si="112"/>
        <v>0</v>
      </c>
      <c r="F628" s="77">
        <f t="shared" si="112"/>
        <v>0</v>
      </c>
    </row>
    <row r="629" spans="1:6" ht="15">
      <c r="A629" s="46" t="s">
        <v>622</v>
      </c>
      <c r="B629" s="44" t="s">
        <v>348</v>
      </c>
      <c r="C629" s="44" t="s">
        <v>621</v>
      </c>
      <c r="D629" s="77">
        <f>'Ведомственная структура'!G355</f>
        <v>3000</v>
      </c>
      <c r="E629" s="77"/>
      <c r="F629" s="77"/>
    </row>
    <row r="630" spans="1:6" ht="45">
      <c r="A630" s="46" t="s">
        <v>350</v>
      </c>
      <c r="B630" s="44" t="s">
        <v>351</v>
      </c>
      <c r="C630" s="44"/>
      <c r="D630" s="77">
        <f aca="true" t="shared" si="113" ref="D630:F631">D631</f>
        <v>500</v>
      </c>
      <c r="E630" s="77">
        <f t="shared" si="113"/>
        <v>0</v>
      </c>
      <c r="F630" s="77">
        <f t="shared" si="113"/>
        <v>0</v>
      </c>
    </row>
    <row r="631" spans="1:6" ht="15">
      <c r="A631" s="46" t="s">
        <v>619</v>
      </c>
      <c r="B631" s="44" t="s">
        <v>351</v>
      </c>
      <c r="C631" s="44" t="s">
        <v>620</v>
      </c>
      <c r="D631" s="77">
        <f t="shared" si="113"/>
        <v>500</v>
      </c>
      <c r="E631" s="77">
        <f t="shared" si="113"/>
        <v>0</v>
      </c>
      <c r="F631" s="77">
        <f t="shared" si="113"/>
        <v>0</v>
      </c>
    </row>
    <row r="632" spans="1:6" ht="15">
      <c r="A632" s="46" t="s">
        <v>622</v>
      </c>
      <c r="B632" s="44" t="s">
        <v>351</v>
      </c>
      <c r="C632" s="44" t="s">
        <v>621</v>
      </c>
      <c r="D632" s="77">
        <f>'Ведомственная структура'!G358</f>
        <v>500</v>
      </c>
      <c r="E632" s="77"/>
      <c r="F632" s="77"/>
    </row>
    <row r="633" spans="1:10" s="100" customFormat="1" ht="28.5">
      <c r="A633" s="72" t="s">
        <v>226</v>
      </c>
      <c r="B633" s="73" t="s">
        <v>225</v>
      </c>
      <c r="C633" s="73"/>
      <c r="D633" s="74">
        <f>D634</f>
        <v>51</v>
      </c>
      <c r="E633" s="74">
        <f aca="true" t="shared" si="114" ref="E633:F636">E634</f>
        <v>200</v>
      </c>
      <c r="F633" s="74">
        <f t="shared" si="114"/>
        <v>160</v>
      </c>
      <c r="G633" s="48"/>
      <c r="H633" s="48"/>
      <c r="I633" s="48"/>
      <c r="J633" s="48"/>
    </row>
    <row r="634" spans="1:10" ht="15">
      <c r="A634" s="76" t="s">
        <v>228</v>
      </c>
      <c r="B634" s="43" t="s">
        <v>227</v>
      </c>
      <c r="C634" s="43"/>
      <c r="D634" s="77">
        <f>D635</f>
        <v>51</v>
      </c>
      <c r="E634" s="77">
        <f t="shared" si="114"/>
        <v>200</v>
      </c>
      <c r="F634" s="77">
        <f t="shared" si="114"/>
        <v>160</v>
      </c>
      <c r="G634" s="100"/>
      <c r="H634" s="100"/>
      <c r="I634" s="100"/>
      <c r="J634" s="100"/>
    </row>
    <row r="635" spans="1:6" ht="15">
      <c r="A635" s="76" t="s">
        <v>76</v>
      </c>
      <c r="B635" s="43" t="s">
        <v>229</v>
      </c>
      <c r="C635" s="43"/>
      <c r="D635" s="77">
        <f>D636</f>
        <v>51</v>
      </c>
      <c r="E635" s="77">
        <f t="shared" si="114"/>
        <v>200</v>
      </c>
      <c r="F635" s="77">
        <f t="shared" si="114"/>
        <v>160</v>
      </c>
    </row>
    <row r="636" spans="1:6" ht="15">
      <c r="A636" s="76" t="s">
        <v>619</v>
      </c>
      <c r="B636" s="43" t="s">
        <v>229</v>
      </c>
      <c r="C636" s="43" t="s">
        <v>620</v>
      </c>
      <c r="D636" s="77">
        <f>D637</f>
        <v>51</v>
      </c>
      <c r="E636" s="77">
        <f t="shared" si="114"/>
        <v>200</v>
      </c>
      <c r="F636" s="77">
        <f t="shared" si="114"/>
        <v>160</v>
      </c>
    </row>
    <row r="637" spans="1:6" ht="15">
      <c r="A637" s="76" t="s">
        <v>622</v>
      </c>
      <c r="B637" s="43" t="s">
        <v>229</v>
      </c>
      <c r="C637" s="43" t="s">
        <v>621</v>
      </c>
      <c r="D637" s="77">
        <f>'Ведомственная структура'!G461</f>
        <v>51</v>
      </c>
      <c r="E637" s="77">
        <f>'Ведомственная структура'!H461</f>
        <v>200</v>
      </c>
      <c r="F637" s="77">
        <f>'Ведомственная структура'!I461</f>
        <v>160</v>
      </c>
    </row>
    <row r="638" spans="1:10" s="100" customFormat="1" ht="28.5">
      <c r="A638" s="72" t="s">
        <v>331</v>
      </c>
      <c r="B638" s="73" t="s">
        <v>230</v>
      </c>
      <c r="C638" s="73"/>
      <c r="D638" s="74">
        <f>D639+D643</f>
        <v>189.3</v>
      </c>
      <c r="E638" s="74">
        <f>E639+E643</f>
        <v>340</v>
      </c>
      <c r="F638" s="74">
        <f>F639+F643</f>
        <v>340</v>
      </c>
      <c r="G638" s="48"/>
      <c r="H638" s="48"/>
      <c r="I638" s="48"/>
      <c r="J638" s="48"/>
    </row>
    <row r="639" spans="1:10" ht="15">
      <c r="A639" s="46" t="s">
        <v>255</v>
      </c>
      <c r="B639" s="43" t="s">
        <v>231</v>
      </c>
      <c r="C639" s="43"/>
      <c r="D639" s="77">
        <f>D640</f>
        <v>0</v>
      </c>
      <c r="E639" s="77">
        <f aca="true" t="shared" si="115" ref="E639:F641">E640</f>
        <v>10</v>
      </c>
      <c r="F639" s="77">
        <f t="shared" si="115"/>
        <v>10</v>
      </c>
      <c r="G639" s="100"/>
      <c r="H639" s="100"/>
      <c r="I639" s="100"/>
      <c r="J639" s="100"/>
    </row>
    <row r="640" spans="1:6" ht="15">
      <c r="A640" s="46" t="s">
        <v>76</v>
      </c>
      <c r="B640" s="43" t="s">
        <v>232</v>
      </c>
      <c r="C640" s="43"/>
      <c r="D640" s="77">
        <f>D641</f>
        <v>0</v>
      </c>
      <c r="E640" s="77">
        <f t="shared" si="115"/>
        <v>10</v>
      </c>
      <c r="F640" s="77">
        <f t="shared" si="115"/>
        <v>10</v>
      </c>
    </row>
    <row r="641" spans="1:6" ht="15">
      <c r="A641" s="46" t="s">
        <v>619</v>
      </c>
      <c r="B641" s="43" t="s">
        <v>232</v>
      </c>
      <c r="C641" s="43" t="s">
        <v>620</v>
      </c>
      <c r="D641" s="77">
        <f>D642</f>
        <v>0</v>
      </c>
      <c r="E641" s="77">
        <f t="shared" si="115"/>
        <v>10</v>
      </c>
      <c r="F641" s="77">
        <f t="shared" si="115"/>
        <v>10</v>
      </c>
    </row>
    <row r="642" spans="1:6" ht="15">
      <c r="A642" s="46" t="s">
        <v>622</v>
      </c>
      <c r="B642" s="43" t="s">
        <v>232</v>
      </c>
      <c r="C642" s="43" t="s">
        <v>621</v>
      </c>
      <c r="D642" s="77">
        <f>'Ведомственная структура'!G263</f>
        <v>0</v>
      </c>
      <c r="E642" s="77">
        <f>'Ведомственная структура'!H263</f>
        <v>10</v>
      </c>
      <c r="F642" s="77">
        <f>'Ведомственная структура'!I263</f>
        <v>10</v>
      </c>
    </row>
    <row r="643" spans="1:6" ht="15">
      <c r="A643" s="46" t="s">
        <v>234</v>
      </c>
      <c r="B643" s="43" t="s">
        <v>235</v>
      </c>
      <c r="C643" s="43"/>
      <c r="D643" s="77">
        <f>D644+D647</f>
        <v>189.3</v>
      </c>
      <c r="E643" s="77">
        <f>E644+E647</f>
        <v>330</v>
      </c>
      <c r="F643" s="77">
        <f>F644+F647</f>
        <v>330</v>
      </c>
    </row>
    <row r="644" spans="1:6" ht="15">
      <c r="A644" s="46" t="s">
        <v>76</v>
      </c>
      <c r="B644" s="43" t="s">
        <v>233</v>
      </c>
      <c r="C644" s="43"/>
      <c r="D644" s="77">
        <f aca="true" t="shared" si="116" ref="D644:F645">D645</f>
        <v>0</v>
      </c>
      <c r="E644" s="77">
        <f t="shared" si="116"/>
        <v>330</v>
      </c>
      <c r="F644" s="77">
        <f t="shared" si="116"/>
        <v>330</v>
      </c>
    </row>
    <row r="645" spans="1:6" ht="15">
      <c r="A645" s="46" t="s">
        <v>619</v>
      </c>
      <c r="B645" s="43" t="s">
        <v>233</v>
      </c>
      <c r="C645" s="43" t="s">
        <v>620</v>
      </c>
      <c r="D645" s="77">
        <f t="shared" si="116"/>
        <v>0</v>
      </c>
      <c r="E645" s="77">
        <f t="shared" si="116"/>
        <v>330</v>
      </c>
      <c r="F645" s="77">
        <f t="shared" si="116"/>
        <v>330</v>
      </c>
    </row>
    <row r="646" spans="1:6" ht="15">
      <c r="A646" s="46" t="s">
        <v>622</v>
      </c>
      <c r="B646" s="43" t="s">
        <v>233</v>
      </c>
      <c r="C646" s="43" t="s">
        <v>621</v>
      </c>
      <c r="D646" s="77">
        <f>'Ведомственная структура'!G267</f>
        <v>0</v>
      </c>
      <c r="E646" s="77">
        <f>'Ведомственная структура'!H267</f>
        <v>330</v>
      </c>
      <c r="F646" s="77">
        <f>'Ведомственная структура'!I267</f>
        <v>330</v>
      </c>
    </row>
    <row r="647" spans="1:6" ht="15">
      <c r="A647" s="76" t="s">
        <v>587</v>
      </c>
      <c r="B647" s="43" t="s">
        <v>233</v>
      </c>
      <c r="C647" s="44" t="s">
        <v>601</v>
      </c>
      <c r="D647" s="77">
        <f>D648</f>
        <v>189.3</v>
      </c>
      <c r="E647" s="77">
        <f>E648</f>
        <v>0</v>
      </c>
      <c r="F647" s="77">
        <f>F648</f>
        <v>0</v>
      </c>
    </row>
    <row r="648" spans="1:6" ht="15">
      <c r="A648" s="46" t="s">
        <v>602</v>
      </c>
      <c r="B648" s="43" t="s">
        <v>233</v>
      </c>
      <c r="C648" s="44" t="s">
        <v>603</v>
      </c>
      <c r="D648" s="77">
        <f>'Ведомственная структура'!G830+'Ведомственная структура'!G1044</f>
        <v>189.3</v>
      </c>
      <c r="E648" s="77">
        <f>'Ведомственная структура'!H830+'Ведомственная структура'!H1044</f>
        <v>0</v>
      </c>
      <c r="F648" s="77">
        <f>'Ведомственная структура'!I830+'Ведомственная структура'!I1044</f>
        <v>0</v>
      </c>
    </row>
    <row r="649" spans="1:10" s="100" customFormat="1" ht="28.5">
      <c r="A649" s="72" t="s">
        <v>210</v>
      </c>
      <c r="B649" s="73" t="s">
        <v>209</v>
      </c>
      <c r="C649" s="73"/>
      <c r="D649" s="74">
        <f>D650+D655</f>
        <v>362.70000000000005</v>
      </c>
      <c r="E649" s="74">
        <f>E650+E655</f>
        <v>430</v>
      </c>
      <c r="F649" s="74">
        <f>F650+F655</f>
        <v>430</v>
      </c>
      <c r="G649" s="48"/>
      <c r="H649" s="48"/>
      <c r="I649" s="48"/>
      <c r="J649" s="48"/>
    </row>
    <row r="650" spans="1:10" ht="30">
      <c r="A650" s="46" t="s">
        <v>212</v>
      </c>
      <c r="B650" s="43" t="s">
        <v>211</v>
      </c>
      <c r="C650" s="44"/>
      <c r="D650" s="77">
        <f>D651</f>
        <v>153.9</v>
      </c>
      <c r="E650" s="77">
        <f aca="true" t="shared" si="117" ref="E650:F653">E651</f>
        <v>205</v>
      </c>
      <c r="F650" s="77">
        <f t="shared" si="117"/>
        <v>205</v>
      </c>
      <c r="G650" s="100"/>
      <c r="H650" s="100"/>
      <c r="I650" s="100"/>
      <c r="J650" s="100"/>
    </row>
    <row r="651" spans="1:6" ht="30">
      <c r="A651" s="46" t="s">
        <v>213</v>
      </c>
      <c r="B651" s="43" t="s">
        <v>214</v>
      </c>
      <c r="C651" s="44"/>
      <c r="D651" s="77">
        <f>D652</f>
        <v>153.9</v>
      </c>
      <c r="E651" s="77">
        <f t="shared" si="117"/>
        <v>205</v>
      </c>
      <c r="F651" s="77">
        <f t="shared" si="117"/>
        <v>205</v>
      </c>
    </row>
    <row r="652" spans="1:6" ht="15">
      <c r="A652" s="96" t="s">
        <v>76</v>
      </c>
      <c r="B652" s="43" t="s">
        <v>215</v>
      </c>
      <c r="C652" s="44"/>
      <c r="D652" s="77">
        <f>D653</f>
        <v>153.9</v>
      </c>
      <c r="E652" s="77">
        <f t="shared" si="117"/>
        <v>205</v>
      </c>
      <c r="F652" s="77">
        <f t="shared" si="117"/>
        <v>205</v>
      </c>
    </row>
    <row r="653" spans="1:6" ht="15">
      <c r="A653" s="76" t="s">
        <v>587</v>
      </c>
      <c r="B653" s="43" t="s">
        <v>215</v>
      </c>
      <c r="C653" s="44" t="s">
        <v>601</v>
      </c>
      <c r="D653" s="77">
        <f>D654</f>
        <v>153.9</v>
      </c>
      <c r="E653" s="77">
        <f t="shared" si="117"/>
        <v>205</v>
      </c>
      <c r="F653" s="77">
        <f t="shared" si="117"/>
        <v>205</v>
      </c>
    </row>
    <row r="654" spans="1:6" ht="15">
      <c r="A654" s="46" t="s">
        <v>602</v>
      </c>
      <c r="B654" s="43" t="s">
        <v>215</v>
      </c>
      <c r="C654" s="44" t="s">
        <v>603</v>
      </c>
      <c r="D654" s="77">
        <f>'Ведомственная структура'!G975</f>
        <v>153.9</v>
      </c>
      <c r="E654" s="77">
        <f>'Ведомственная структура'!H975</f>
        <v>205</v>
      </c>
      <c r="F654" s="77">
        <f>'Ведомственная структура'!I975</f>
        <v>205</v>
      </c>
    </row>
    <row r="655" spans="1:6" ht="30">
      <c r="A655" s="76" t="s">
        <v>217</v>
      </c>
      <c r="B655" s="43" t="s">
        <v>216</v>
      </c>
      <c r="C655" s="44"/>
      <c r="D655" s="77">
        <f>D656+D660</f>
        <v>208.8</v>
      </c>
      <c r="E655" s="77">
        <f>E656+E660</f>
        <v>225</v>
      </c>
      <c r="F655" s="77">
        <f>F656+F660</f>
        <v>225</v>
      </c>
    </row>
    <row r="656" spans="1:6" ht="30">
      <c r="A656" s="76" t="s">
        <v>218</v>
      </c>
      <c r="B656" s="43" t="s">
        <v>219</v>
      </c>
      <c r="C656" s="44"/>
      <c r="D656" s="77">
        <f>D657</f>
        <v>30</v>
      </c>
      <c r="E656" s="77">
        <f aca="true" t="shared" si="118" ref="E656:F658">E657</f>
        <v>40</v>
      </c>
      <c r="F656" s="77">
        <f t="shared" si="118"/>
        <v>40</v>
      </c>
    </row>
    <row r="657" spans="1:6" ht="15">
      <c r="A657" s="96" t="s">
        <v>76</v>
      </c>
      <c r="B657" s="43" t="s">
        <v>220</v>
      </c>
      <c r="C657" s="44"/>
      <c r="D657" s="77">
        <f>D658</f>
        <v>30</v>
      </c>
      <c r="E657" s="77">
        <f t="shared" si="118"/>
        <v>40</v>
      </c>
      <c r="F657" s="77">
        <f t="shared" si="118"/>
        <v>40</v>
      </c>
    </row>
    <row r="658" spans="1:6" ht="15">
      <c r="A658" s="76" t="s">
        <v>587</v>
      </c>
      <c r="B658" s="43" t="s">
        <v>220</v>
      </c>
      <c r="C658" s="44" t="s">
        <v>601</v>
      </c>
      <c r="D658" s="77">
        <f>D659</f>
        <v>30</v>
      </c>
      <c r="E658" s="77">
        <f t="shared" si="118"/>
        <v>40</v>
      </c>
      <c r="F658" s="77">
        <f t="shared" si="118"/>
        <v>40</v>
      </c>
    </row>
    <row r="659" spans="1:6" ht="15">
      <c r="A659" s="46" t="s">
        <v>602</v>
      </c>
      <c r="B659" s="43" t="s">
        <v>220</v>
      </c>
      <c r="C659" s="44" t="s">
        <v>603</v>
      </c>
      <c r="D659" s="77">
        <f>'Ведомственная структура'!G928</f>
        <v>30</v>
      </c>
      <c r="E659" s="77">
        <f>'Ведомственная структура'!H928</f>
        <v>40</v>
      </c>
      <c r="F659" s="77">
        <f>'Ведомственная структура'!I928</f>
        <v>40</v>
      </c>
    </row>
    <row r="660" spans="1:6" ht="30">
      <c r="A660" s="76" t="s">
        <v>223</v>
      </c>
      <c r="B660" s="43" t="s">
        <v>221</v>
      </c>
      <c r="C660" s="44"/>
      <c r="D660" s="77">
        <f>D661</f>
        <v>178.8</v>
      </c>
      <c r="E660" s="77">
        <f aca="true" t="shared" si="119" ref="E660:F662">E661</f>
        <v>185</v>
      </c>
      <c r="F660" s="77">
        <f t="shared" si="119"/>
        <v>185</v>
      </c>
    </row>
    <row r="661" spans="1:6" ht="15">
      <c r="A661" s="96" t="s">
        <v>76</v>
      </c>
      <c r="B661" s="43" t="s">
        <v>222</v>
      </c>
      <c r="C661" s="44"/>
      <c r="D661" s="77">
        <f>D662</f>
        <v>178.8</v>
      </c>
      <c r="E661" s="77">
        <f t="shared" si="119"/>
        <v>185</v>
      </c>
      <c r="F661" s="77">
        <f t="shared" si="119"/>
        <v>185</v>
      </c>
    </row>
    <row r="662" spans="1:6" ht="15">
      <c r="A662" s="76" t="s">
        <v>587</v>
      </c>
      <c r="B662" s="43" t="s">
        <v>222</v>
      </c>
      <c r="C662" s="44" t="s">
        <v>601</v>
      </c>
      <c r="D662" s="77">
        <f>D663</f>
        <v>178.8</v>
      </c>
      <c r="E662" s="77">
        <f t="shared" si="119"/>
        <v>185</v>
      </c>
      <c r="F662" s="77">
        <f t="shared" si="119"/>
        <v>185</v>
      </c>
    </row>
    <row r="663" spans="1:6" ht="15">
      <c r="A663" s="46" t="s">
        <v>602</v>
      </c>
      <c r="B663" s="43" t="s">
        <v>222</v>
      </c>
      <c r="C663" s="44" t="s">
        <v>603</v>
      </c>
      <c r="D663" s="77">
        <f>'Ведомственная структура'!G931</f>
        <v>178.8</v>
      </c>
      <c r="E663" s="77">
        <f>'Ведомственная структура'!H931</f>
        <v>185</v>
      </c>
      <c r="F663" s="77">
        <f>'Ведомственная структура'!I931</f>
        <v>185</v>
      </c>
    </row>
    <row r="664" spans="1:6" ht="42.75">
      <c r="A664" s="72" t="s">
        <v>312</v>
      </c>
      <c r="B664" s="73" t="s">
        <v>313</v>
      </c>
      <c r="C664" s="73"/>
      <c r="D664" s="74">
        <f aca="true" t="shared" si="120" ref="D664:F665">D665</f>
        <v>1512.9</v>
      </c>
      <c r="E664" s="74">
        <f t="shared" si="120"/>
        <v>0</v>
      </c>
      <c r="F664" s="74">
        <f t="shared" si="120"/>
        <v>0</v>
      </c>
    </row>
    <row r="665" spans="1:6" ht="30">
      <c r="A665" s="46" t="s">
        <v>269</v>
      </c>
      <c r="B665" s="43" t="s">
        <v>314</v>
      </c>
      <c r="C665" s="43"/>
      <c r="D665" s="77">
        <f t="shared" si="120"/>
        <v>1512.9</v>
      </c>
      <c r="E665" s="77">
        <f t="shared" si="120"/>
        <v>0</v>
      </c>
      <c r="F665" s="77">
        <f t="shared" si="120"/>
        <v>0</v>
      </c>
    </row>
    <row r="666" spans="1:6" ht="30">
      <c r="A666" s="46" t="s">
        <v>269</v>
      </c>
      <c r="B666" s="43" t="s">
        <v>315</v>
      </c>
      <c r="C666" s="43"/>
      <c r="D666" s="77">
        <f>D667+D670</f>
        <v>1512.9</v>
      </c>
      <c r="E666" s="77">
        <f>E667+E670</f>
        <v>0</v>
      </c>
      <c r="F666" s="77">
        <f>F667+F670</f>
        <v>0</v>
      </c>
    </row>
    <row r="667" spans="1:6" ht="15">
      <c r="A667" s="48" t="s">
        <v>266</v>
      </c>
      <c r="B667" s="43" t="s">
        <v>316</v>
      </c>
      <c r="C667" s="43"/>
      <c r="D667" s="77">
        <f aca="true" t="shared" si="121" ref="D667:F668">D668</f>
        <v>1437.2</v>
      </c>
      <c r="E667" s="77">
        <f t="shared" si="121"/>
        <v>0</v>
      </c>
      <c r="F667" s="77">
        <f t="shared" si="121"/>
        <v>0</v>
      </c>
    </row>
    <row r="668" spans="1:6" ht="45">
      <c r="A668" s="46" t="s">
        <v>656</v>
      </c>
      <c r="B668" s="43" t="s">
        <v>316</v>
      </c>
      <c r="C668" s="43" t="s">
        <v>604</v>
      </c>
      <c r="D668" s="77">
        <f t="shared" si="121"/>
        <v>1437.2</v>
      </c>
      <c r="E668" s="77">
        <f t="shared" si="121"/>
        <v>0</v>
      </c>
      <c r="F668" s="77">
        <f t="shared" si="121"/>
        <v>0</v>
      </c>
    </row>
    <row r="669" spans="1:6" ht="15">
      <c r="A669" s="46" t="s">
        <v>627</v>
      </c>
      <c r="B669" s="43" t="s">
        <v>316</v>
      </c>
      <c r="C669" s="43" t="s">
        <v>628</v>
      </c>
      <c r="D669" s="77">
        <f>'Ведомственная структура'!G273+'Ведомственная структура'!G300</f>
        <v>1437.2</v>
      </c>
      <c r="E669" s="77">
        <f>'Ведомственная структура'!H273+'Ведомственная структура'!H300</f>
        <v>0</v>
      </c>
      <c r="F669" s="77">
        <f>'Ведомственная структура'!I273+'Ведомственная структура'!I300</f>
        <v>0</v>
      </c>
    </row>
    <row r="670" spans="1:6" ht="30">
      <c r="A670" s="46" t="s">
        <v>267</v>
      </c>
      <c r="B670" s="43" t="s">
        <v>317</v>
      </c>
      <c r="C670" s="43"/>
      <c r="D670" s="77">
        <f aca="true" t="shared" si="122" ref="D670:F671">D671</f>
        <v>75.7</v>
      </c>
      <c r="E670" s="77">
        <f t="shared" si="122"/>
        <v>0</v>
      </c>
      <c r="F670" s="77">
        <f t="shared" si="122"/>
        <v>0</v>
      </c>
    </row>
    <row r="671" spans="1:6" ht="45">
      <c r="A671" s="46" t="s">
        <v>656</v>
      </c>
      <c r="B671" s="43" t="s">
        <v>317</v>
      </c>
      <c r="C671" s="43" t="s">
        <v>604</v>
      </c>
      <c r="D671" s="77">
        <f t="shared" si="122"/>
        <v>75.7</v>
      </c>
      <c r="E671" s="77">
        <f t="shared" si="122"/>
        <v>0</v>
      </c>
      <c r="F671" s="77">
        <f t="shared" si="122"/>
        <v>0</v>
      </c>
    </row>
    <row r="672" spans="1:6" ht="15">
      <c r="A672" s="46" t="s">
        <v>627</v>
      </c>
      <c r="B672" s="43" t="s">
        <v>317</v>
      </c>
      <c r="C672" s="43" t="s">
        <v>628</v>
      </c>
      <c r="D672" s="77">
        <f>'Ведомственная структура'!G276+'Ведомственная структура'!G303</f>
        <v>75.7</v>
      </c>
      <c r="E672" s="77">
        <f>'Ведомственная структура'!H276+'Ведомственная структура'!H303</f>
        <v>0</v>
      </c>
      <c r="F672" s="77">
        <f>'Ведомственная структура'!I276+'Ведомственная структура'!I303</f>
        <v>0</v>
      </c>
    </row>
    <row r="673" spans="1:6" ht="15">
      <c r="A673" s="123" t="s">
        <v>673</v>
      </c>
      <c r="B673" s="124"/>
      <c r="C673" s="125"/>
      <c r="D673" s="74">
        <f>SUM(D10+D231)</f>
        <v>1009750</v>
      </c>
      <c r="E673" s="74">
        <f>SUM(E10+E231)</f>
        <v>794855.8</v>
      </c>
      <c r="F673" s="74">
        <f>SUM(F10+F231)</f>
        <v>822043.1</v>
      </c>
    </row>
    <row r="674" spans="1:3" ht="15">
      <c r="A674" s="85"/>
      <c r="B674" s="102"/>
      <c r="C674" s="102"/>
    </row>
    <row r="675" spans="1:6" ht="15">
      <c r="A675" s="109" t="s">
        <v>289</v>
      </c>
      <c r="B675" s="52"/>
      <c r="C675" s="52"/>
      <c r="F675" s="88" t="s">
        <v>440</v>
      </c>
    </row>
    <row r="676" spans="1:10" s="56" customFormat="1" ht="15">
      <c r="A676" s="55"/>
      <c r="B676" s="54"/>
      <c r="C676" s="54"/>
      <c r="G676" s="48"/>
      <c r="H676" s="48"/>
      <c r="I676" s="48"/>
      <c r="J676" s="48"/>
    </row>
    <row r="677" spans="1:10" ht="15">
      <c r="A677" s="103"/>
      <c r="B677" s="104"/>
      <c r="C677" s="104"/>
      <c r="G677" s="56"/>
      <c r="H677" s="56"/>
      <c r="I677" s="56"/>
      <c r="J677" s="56"/>
    </row>
    <row r="678" spans="1:3" ht="15">
      <c r="A678" s="103"/>
      <c r="B678" s="104"/>
      <c r="C678" s="104"/>
    </row>
    <row r="679" spans="1:3" ht="15">
      <c r="A679" s="103"/>
      <c r="B679" s="104"/>
      <c r="C679" s="104"/>
    </row>
    <row r="680" spans="1:3" ht="15">
      <c r="A680" s="103"/>
      <c r="B680" s="104"/>
      <c r="C680" s="104"/>
    </row>
    <row r="681" spans="1:3" ht="15">
      <c r="A681" s="103"/>
      <c r="B681" s="104"/>
      <c r="C681" s="104"/>
    </row>
  </sheetData>
  <sheetProtection/>
  <autoFilter ref="A8:C673"/>
  <mergeCells count="4">
    <mergeCell ref="A673:C673"/>
    <mergeCell ref="A6:F6"/>
    <mergeCell ref="F4:H4"/>
    <mergeCell ref="D4:E4"/>
  </mergeCells>
  <printOptions/>
  <pageMargins left="0.89" right="0.3" top="0.3" bottom="0.31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BigBoss</cp:lastModifiedBy>
  <cp:lastPrinted>2019-01-22T08:28:12Z</cp:lastPrinted>
  <dcterms:created xsi:type="dcterms:W3CDTF">2007-11-27T07:44:03Z</dcterms:created>
  <dcterms:modified xsi:type="dcterms:W3CDTF">2019-03-04T15:41:00Z</dcterms:modified>
  <cp:category/>
  <cp:version/>
  <cp:contentType/>
  <cp:contentStatus/>
</cp:coreProperties>
</file>