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МП" sheetId="1" r:id="rId1"/>
  </sheets>
  <definedNames>
    <definedName name="_xlnm._FilterDatabase" localSheetId="0" hidden="1">'МП'!$A$5:$B$5</definedName>
  </definedNames>
  <calcPr fullCalcOnLoad="1"/>
</workbook>
</file>

<file path=xl/sharedStrings.xml><?xml version="1.0" encoding="utf-8"?>
<sst xmlns="http://schemas.openxmlformats.org/spreadsheetml/2006/main" count="94" uniqueCount="90">
  <si>
    <t>Подпрограмма "Обеспечение жилыми помещениями  молодых семей  Марксовского муниципального района"</t>
  </si>
  <si>
    <t>83 0 00 00000</t>
  </si>
  <si>
    <t>82 0 00 00000</t>
  </si>
  <si>
    <t>80 0 00 00000</t>
  </si>
  <si>
    <t>76 0 00 00000</t>
  </si>
  <si>
    <t>2</t>
  </si>
  <si>
    <t>Председатель комитета финансов</t>
  </si>
  <si>
    <t>С.В. Чалбушева</t>
  </si>
  <si>
    <t>78 3 00 00000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</si>
  <si>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</si>
  <si>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тыс.руб.</t>
  </si>
  <si>
    <t>75 0 00 00000</t>
  </si>
  <si>
    <t>75 2 00 00000</t>
  </si>
  <si>
    <t>77 2 00 00000</t>
  </si>
  <si>
    <t>Муниципальная программа "Развитие жилищно-коммунальной инфраструктуры Марксовского муниципального района на 2015-2020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</si>
  <si>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</si>
  <si>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</si>
  <si>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Муниципальные программы</t>
  </si>
  <si>
    <t>Наименование целевой статьи</t>
  </si>
  <si>
    <t>Код целевой статьи</t>
  </si>
  <si>
    <t>79 0 00 00000</t>
  </si>
  <si>
    <t>77 1 00 00000</t>
  </si>
  <si>
    <t>78 0 00 00000</t>
  </si>
  <si>
    <t>73 0 00 00000</t>
  </si>
  <si>
    <t>73 2 00 00000</t>
  </si>
  <si>
    <t>74 0 00 00000</t>
  </si>
  <si>
    <t>78 1 00 00000</t>
  </si>
  <si>
    <t>73 1 00 00000</t>
  </si>
  <si>
    <t>72 0 00 00000</t>
  </si>
  <si>
    <t>72 1 00 00000</t>
  </si>
  <si>
    <t>72 2 00 00000</t>
  </si>
  <si>
    <t>71 0 00 00000</t>
  </si>
  <si>
    <t>71 1 00 00000</t>
  </si>
  <si>
    <t>71 2 00 00000</t>
  </si>
  <si>
    <t>77 0 00 00000</t>
  </si>
  <si>
    <t>75 1 00 00000</t>
  </si>
  <si>
    <t>84 0 00 00000</t>
  </si>
  <si>
    <t>Муниципальная программа "Развитие транспортной системы в Марксовском муниципальном районе на 2016-2018 годы"</t>
  </si>
  <si>
    <t>78 4 00 00000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</si>
  <si>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</si>
  <si>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72 3 00 00000</t>
  </si>
  <si>
    <t>78 2 00 00000</t>
  </si>
  <si>
    <t>Подпрограмма "Повышение качества водоснабжения и водоотведения на период до 2020 года"</t>
  </si>
  <si>
    <t>Муниципальная программа "Развитие сельского хозяйства в Марксовском муниципальном районе на 2015-2020 годы"</t>
  </si>
  <si>
    <t>81 0 00 00000</t>
  </si>
  <si>
    <t>85 0 00 00000</t>
  </si>
  <si>
    <t>86 0 00 00000</t>
  </si>
  <si>
    <t>87 0 00 00000</t>
  </si>
  <si>
    <t>88 0 00 00000</t>
  </si>
  <si>
    <t>Муниципальная программа "Сохранение объектов культурного наследия Марксовского муниципального района на 2018-2020 годы"</t>
  </si>
  <si>
    <t>Муниципальная программа "Профилактика терроризма в Марксовском муниципальном районе на 2018-2020 годы"</t>
  </si>
  <si>
    <t>Муниципальная программа "Развитие молодежной политики и туризма Марксовского муниципального района на 2018-2020 годы"</t>
  </si>
  <si>
    <t>Муниципальная программа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</si>
  <si>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Подпрограмма "Развитие молодежной политики Марксовского муниципального района на 2018-2020 годы"</t>
  </si>
  <si>
    <t>Подпрограмма "Развитие туризма на территории Марксовского муниципального района на 2018-2020 годы"</t>
  </si>
  <si>
    <t>87 1 00 00000</t>
  </si>
  <si>
    <t>87 2 00 00000</t>
  </si>
  <si>
    <t>% исполнения 2018 год</t>
  </si>
  <si>
    <t>78 6 00 00000</t>
  </si>
  <si>
    <t>Подпрограмма "Капитальный ремонт многовкартирных жилых домов, расположенных на территории муниципального образования город Маркс на 2018-2020 годы"</t>
  </si>
  <si>
    <t>Муниципальная программа "Развитие образования Марксовского муниципального района на 2018-2020 годы"</t>
  </si>
  <si>
    <t>Муниципальная программа "Развитие культуры на территории Марксовского муниципального района Саратовской области на 2018-2020 годы"</t>
  </si>
  <si>
    <t>Подпрограмма "Сохранение и развитие дополнительного образования в сфере культуры и искусства Марксовского района на 2018-2020 годы"</t>
  </si>
  <si>
    <t>Подпрограмма "Сохранение и развитие библиотечной и культурно-досуговой деятельности на 2018-2020 годы"</t>
  </si>
  <si>
    <t>Подпрограмма "Поддержка муниципальных образований Марксовского муниципального района в сфере культуры" на 2018-2020 годы</t>
  </si>
  <si>
    <t>Муниципальная программа "Развитие физической культуры, спорта, организация отдыха и оздоровления детей в загородных оздоровительных лагерях Марксовского муниципального района на 2018-2020 годы"</t>
  </si>
  <si>
    <t>Подпрограмма "Развитие физической культуры и спорта в Марксовском муниципальном районе на 2018-2020 годы"</t>
  </si>
  <si>
    <t>Подпрограмма "Организация отдыха и оздоровления детей в загородных оздоровительных лагерях Марксовского муниципального района на 2018-2020 годы"</t>
  </si>
  <si>
    <t>Муниципальная программа "Социальная поддержка отдельных категорий граждан в Марксовском муниципальном районе на 2018-2020 годы"</t>
  </si>
  <si>
    <t>Муниципальная программа "Развитие конкурентоспособной экономики в Марксовском муниципальном районе Саратовской области на 2018-2020 годы"</t>
  </si>
  <si>
    <t>Подпрограмма "Развитие малого и среднего предпринимательства в Марксовском муниципальном районе на 2018-2020 годы"</t>
  </si>
  <si>
    <t>Подпрограмма "Повышение инвестиционной привлекательности Марксовского муниципального района на 2018-2020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</si>
  <si>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2018-2020 годы""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</si>
  <si>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2018-2020 годы"</t>
  </si>
  <si>
    <t>Подпрограмма "Профилактика правонарушений в Марксовском муниципальном районе Саратовской области на 2018-2020 годы"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</si>
  <si>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</si>
  <si>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Муниципальная программа "Развитие муниципальной службы в администрации Марксовского муниципального района на 2018-2020 годы"</t>
  </si>
  <si>
    <t>Муниципальная программа «Градостроительное планирование  развития территорий  и поселений Марксовского муниципального района на 2018-2020 годы»</t>
  </si>
  <si>
    <t>Муниципальная программа «Противодействие коррупции  в Марксовском муниципальном районе на 2018-2020 годы»</t>
  </si>
  <si>
    <t>Муниципальная программа «Информационное общество на 2018-2020 годы»</t>
  </si>
  <si>
    <t>5</t>
  </si>
  <si>
    <t>8</t>
  </si>
  <si>
    <t>% исполнения 2019 год</t>
  </si>
  <si>
    <t>Темп роста, в % (2019г./2018г.)</t>
  </si>
  <si>
    <t xml:space="preserve">Информация об объемах бюджетных ассигнований на реализацию муниципальных программ Марксовского муниципального района за 9 месяцев 2019 года                                       
</t>
  </si>
  <si>
    <t xml:space="preserve">Бюджетные назначения по состоянию на 01.10.2018 года </t>
  </si>
  <si>
    <t>Исполнено на 01.10.2018 года</t>
  </si>
  <si>
    <t xml:space="preserve">Бюджетные назначения по состоянию на 01.10.2019 года </t>
  </si>
  <si>
    <t>Исполнено на 01.10.2019 года</t>
  </si>
  <si>
    <t>свыше 200,0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</si>
</sst>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  <numFmt numFmtId="191" formatCode="_-* #,##0.0_р_._-;\-* #,##0.0_р_._-;_-* &quot;-&quot;??_р_._-;_-@_-"/>
    <numFmt numFmtId="192" formatCode="_-* #,##0.0_р_._-;\-* #,##0.0_р_._-;_-* &quot;-&quot;?_р_._-;_-@_-"/>
    <numFmt numFmtId="193" formatCode="_-* #,##0.0\ _₽_-;\-* #,##0.0\ _₽_-;_-* &quot;-&quot;?\ _₽_-;_-@_-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175" fontId="4" fillId="32" borderId="11" xfId="0" applyNumberFormat="1" applyFont="1" applyFill="1" applyBorder="1" applyAlignment="1" applyProtection="1">
      <alignment horizontal="center" vertical="center" wrapText="1"/>
      <protection/>
    </xf>
    <xf numFmtId="175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91" fontId="4" fillId="0" borderId="0" xfId="62" applyNumberFormat="1" applyFont="1" applyFill="1" applyAlignment="1" applyProtection="1">
      <alignment horizontal="center" vertical="center"/>
      <protection/>
    </xf>
    <xf numFmtId="191" fontId="4" fillId="0" borderId="0" xfId="62" applyNumberFormat="1" applyFont="1" applyFill="1" applyBorder="1" applyAlignment="1" applyProtection="1">
      <alignment horizontal="left" vertical="center"/>
      <protection/>
    </xf>
    <xf numFmtId="191" fontId="5" fillId="32" borderId="10" xfId="62" applyNumberFormat="1" applyFont="1" applyFill="1" applyBorder="1" applyAlignment="1" applyProtection="1">
      <alignment horizontal="center" vertical="center" wrapText="1"/>
      <protection/>
    </xf>
    <xf numFmtId="191" fontId="4" fillId="32" borderId="10" xfId="62" applyNumberFormat="1" applyFont="1" applyFill="1" applyBorder="1" applyAlignment="1" applyProtection="1">
      <alignment horizontal="center" vertical="center" wrapText="1"/>
      <protection/>
    </xf>
    <xf numFmtId="191" fontId="4" fillId="32" borderId="14" xfId="62" applyNumberFormat="1" applyFont="1" applyFill="1" applyBorder="1" applyAlignment="1" applyProtection="1">
      <alignment horizontal="center" vertical="center" wrapText="1"/>
      <protection/>
    </xf>
    <xf numFmtId="191" fontId="5" fillId="32" borderId="14" xfId="62" applyNumberFormat="1" applyFont="1" applyFill="1" applyBorder="1" applyAlignment="1" applyProtection="1">
      <alignment horizontal="center" vertical="center" wrapText="1"/>
      <protection/>
    </xf>
    <xf numFmtId="191" fontId="5" fillId="0" borderId="10" xfId="62" applyNumberFormat="1" applyFont="1" applyFill="1" applyBorder="1" applyAlignment="1" applyProtection="1">
      <alignment horizontal="center" vertical="center" wrapText="1"/>
      <protection/>
    </xf>
    <xf numFmtId="191" fontId="4" fillId="0" borderId="10" xfId="62" applyNumberFormat="1" applyFont="1" applyFill="1" applyBorder="1" applyAlignment="1" applyProtection="1">
      <alignment horizontal="center" vertical="center" wrapText="1"/>
      <protection/>
    </xf>
    <xf numFmtId="191" fontId="4" fillId="0" borderId="14" xfId="62" applyNumberFormat="1" applyFont="1" applyFill="1" applyBorder="1" applyAlignment="1" applyProtection="1">
      <alignment horizontal="center" vertical="center" wrapText="1"/>
      <protection/>
    </xf>
    <xf numFmtId="191" fontId="6" fillId="0" borderId="0" xfId="62" applyNumberFormat="1" applyFont="1" applyFill="1" applyAlignment="1" applyProtection="1">
      <alignment horizontal="center" vertical="center"/>
      <protection/>
    </xf>
    <xf numFmtId="191" fontId="1" fillId="0" borderId="0" xfId="62" applyNumberFormat="1" applyFont="1" applyFill="1" applyAlignment="1" applyProtection="1">
      <alignment horizontal="center" vertical="center"/>
      <protection/>
    </xf>
    <xf numFmtId="0" fontId="4" fillId="32" borderId="11" xfId="62" applyNumberFormat="1" applyFont="1" applyFill="1" applyBorder="1" applyAlignment="1" applyProtection="1">
      <alignment horizontal="center" vertical="center" wrapText="1"/>
      <protection/>
    </xf>
    <xf numFmtId="175" fontId="5" fillId="32" borderId="14" xfId="0" applyNumberFormat="1" applyFont="1" applyFill="1" applyBorder="1" applyAlignment="1" applyProtection="1">
      <alignment horizontal="center" vertical="center" wrapText="1"/>
      <protection/>
    </xf>
    <xf numFmtId="191" fontId="6" fillId="0" borderId="0" xfId="62" applyNumberFormat="1" applyFont="1" applyFill="1" applyAlignment="1" applyProtection="1">
      <alignment horizontal="right" vertical="center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7" xfId="0" applyNumberFormat="1" applyFont="1" applyFill="1" applyBorder="1" applyAlignment="1" applyProtection="1">
      <alignment horizontal="center" vertical="center" wrapText="1"/>
      <protection/>
    </xf>
    <xf numFmtId="49" fontId="8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191" fontId="8" fillId="32" borderId="17" xfId="62" applyNumberFormat="1" applyFont="1" applyFill="1" applyBorder="1" applyAlignment="1" applyProtection="1">
      <alignment horizontal="center" vertical="center" wrapText="1"/>
      <protection/>
    </xf>
    <xf numFmtId="191" fontId="8" fillId="32" borderId="12" xfId="62" applyNumberFormat="1" applyFont="1" applyFill="1" applyBorder="1" applyAlignment="1" applyProtection="1">
      <alignment horizontal="center" vertical="center" wrapText="1"/>
      <protection/>
    </xf>
    <xf numFmtId="191" fontId="8" fillId="0" borderId="17" xfId="62" applyNumberFormat="1" applyFont="1" applyFill="1" applyBorder="1" applyAlignment="1" applyProtection="1">
      <alignment horizontal="center" vertical="center" wrapText="1"/>
      <protection/>
    </xf>
    <xf numFmtId="191" fontId="8" fillId="0" borderId="12" xfId="6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5" zoomScaleSheetLayoutView="85" workbookViewId="0" topLeftCell="B1">
      <selection activeCell="G31" sqref="G31"/>
    </sheetView>
  </sheetViews>
  <sheetFormatPr defaultColWidth="9.00390625" defaultRowHeight="12.75"/>
  <cols>
    <col min="1" max="1" width="85.25390625" style="2" customWidth="1"/>
    <col min="2" max="2" width="12.375" style="1" customWidth="1"/>
    <col min="3" max="3" width="12.375" style="48" customWidth="1"/>
    <col min="4" max="4" width="11.125" style="48" customWidth="1"/>
    <col min="5" max="5" width="10.25390625" style="27" customWidth="1"/>
    <col min="6" max="6" width="12.75390625" style="48" customWidth="1"/>
    <col min="7" max="7" width="10.875" style="48" customWidth="1"/>
    <col min="8" max="8" width="10.25390625" style="27" customWidth="1"/>
    <col min="9" max="9" width="13.75390625" style="14" customWidth="1"/>
    <col min="10" max="10" width="9.125" style="14" customWidth="1"/>
    <col min="11" max="16384" width="9.125" style="3" customWidth="1"/>
  </cols>
  <sheetData>
    <row r="1" spans="1:9" ht="35.25" customHeight="1">
      <c r="A1" s="57" t="s">
        <v>84</v>
      </c>
      <c r="B1" s="57"/>
      <c r="C1" s="57"/>
      <c r="D1" s="57"/>
      <c r="E1" s="57"/>
      <c r="F1" s="57"/>
      <c r="G1" s="57"/>
      <c r="H1" s="57"/>
      <c r="I1" s="57"/>
    </row>
    <row r="2" spans="1:9" ht="15.75" customHeight="1">
      <c r="A2" s="10"/>
      <c r="B2" s="9"/>
      <c r="C2" s="39"/>
      <c r="D2" s="39"/>
      <c r="E2" s="11"/>
      <c r="F2" s="39"/>
      <c r="G2" s="39"/>
      <c r="H2" s="11"/>
      <c r="I2" s="36" t="s">
        <v>10</v>
      </c>
    </row>
    <row r="3" spans="1:10" s="4" customFormat="1" ht="27.75" customHeight="1">
      <c r="A3" s="52" t="s">
        <v>18</v>
      </c>
      <c r="B3" s="54" t="s">
        <v>19</v>
      </c>
      <c r="C3" s="60" t="s">
        <v>85</v>
      </c>
      <c r="D3" s="60" t="s">
        <v>86</v>
      </c>
      <c r="E3" s="55" t="s">
        <v>57</v>
      </c>
      <c r="F3" s="58" t="s">
        <v>87</v>
      </c>
      <c r="G3" s="58" t="s">
        <v>88</v>
      </c>
      <c r="H3" s="55" t="s">
        <v>82</v>
      </c>
      <c r="I3" s="55" t="s">
        <v>83</v>
      </c>
      <c r="J3" s="26"/>
    </row>
    <row r="4" spans="1:10" s="4" customFormat="1" ht="34.5" customHeight="1">
      <c r="A4" s="53"/>
      <c r="B4" s="54"/>
      <c r="C4" s="61"/>
      <c r="D4" s="61"/>
      <c r="E4" s="56"/>
      <c r="F4" s="59"/>
      <c r="G4" s="59"/>
      <c r="H4" s="56"/>
      <c r="I4" s="56"/>
      <c r="J4" s="26"/>
    </row>
    <row r="5" spans="1:10" s="4" customFormat="1" ht="13.5" customHeight="1">
      <c r="A5" s="19">
        <v>1</v>
      </c>
      <c r="B5" s="17" t="s">
        <v>5</v>
      </c>
      <c r="C5" s="49">
        <v>3</v>
      </c>
      <c r="D5" s="49">
        <v>4</v>
      </c>
      <c r="E5" s="30" t="s">
        <v>80</v>
      </c>
      <c r="F5" s="49">
        <v>6</v>
      </c>
      <c r="G5" s="49">
        <v>7</v>
      </c>
      <c r="H5" s="30" t="s">
        <v>81</v>
      </c>
      <c r="I5" s="30">
        <v>9</v>
      </c>
      <c r="J5" s="26"/>
    </row>
    <row r="6" spans="1:9" ht="20.25" customHeight="1">
      <c r="A6" s="18" t="s">
        <v>17</v>
      </c>
      <c r="B6" s="21"/>
      <c r="C6" s="40">
        <f>SUM(C7+C10+C14+C17+C18+C21+C22+C25+C31+C32+C34+C35+C42+C33+C36+C37+C38+C39)</f>
        <v>781867.5</v>
      </c>
      <c r="D6" s="40">
        <f>SUM(D7+D10+D14+D17+D18+D21+D22+D25+D31+D32+D34+D35+D42+D33+D36+D38+D39)</f>
        <v>531475.1</v>
      </c>
      <c r="E6" s="35">
        <f aca="true" t="shared" si="0" ref="E6:E35">SUM(D6/C6)*100</f>
        <v>67.97508529258474</v>
      </c>
      <c r="F6" s="40">
        <f>SUM(F7+F10+F14+F17+F18+F21+F22+F25+F31+F32+F34+F35+F42+F33+F36+F37+F38+F39)</f>
        <v>833506.3</v>
      </c>
      <c r="G6" s="40">
        <f>SUM(G7+G10+G14+G17+G18+G21+G22+G25+G31+G32+G34+G35+G42+G33+G36+G37+G38+G39)</f>
        <v>552403.7</v>
      </c>
      <c r="H6" s="35">
        <f aca="true" t="shared" si="1" ref="H6:H42">SUM(G6/F6)*100</f>
        <v>66.27468802575336</v>
      </c>
      <c r="I6" s="35">
        <f aca="true" t="shared" si="2" ref="I6:I17">SUM(G6)*100/D6</f>
        <v>103.93783264728675</v>
      </c>
    </row>
    <row r="7" spans="1:9" ht="33.75" customHeight="1">
      <c r="A7" s="15" t="s">
        <v>60</v>
      </c>
      <c r="B7" s="28" t="s">
        <v>31</v>
      </c>
      <c r="C7" s="40">
        <f>SUM(C8:C9)</f>
        <v>644556</v>
      </c>
      <c r="D7" s="40">
        <f>SUM(D8:D9)</f>
        <v>440844.8</v>
      </c>
      <c r="E7" s="35">
        <f t="shared" si="0"/>
        <v>68.39511229435456</v>
      </c>
      <c r="F7" s="40">
        <f>SUM(F8:F9)</f>
        <v>681112.4</v>
      </c>
      <c r="G7" s="40">
        <f>SUM(G8:G9)</f>
        <v>462646.3</v>
      </c>
      <c r="H7" s="35">
        <f t="shared" si="1"/>
        <v>67.92510311073472</v>
      </c>
      <c r="I7" s="35">
        <f t="shared" si="2"/>
        <v>104.94539121250835</v>
      </c>
    </row>
    <row r="8" spans="1:9" ht="18" customHeight="1">
      <c r="A8" s="6" t="s">
        <v>15</v>
      </c>
      <c r="B8" s="21" t="s">
        <v>32</v>
      </c>
      <c r="C8" s="42">
        <v>150461.6</v>
      </c>
      <c r="D8" s="42">
        <v>101374.5</v>
      </c>
      <c r="E8" s="34">
        <f t="shared" si="0"/>
        <v>67.37566262754085</v>
      </c>
      <c r="F8" s="41">
        <v>165077.5</v>
      </c>
      <c r="G8" s="42">
        <v>103452.3</v>
      </c>
      <c r="H8" s="34">
        <f>SUM(G8/F8)*100</f>
        <v>62.66892823067953</v>
      </c>
      <c r="I8" s="35">
        <f t="shared" si="2"/>
        <v>102.04962786499563</v>
      </c>
    </row>
    <row r="9" spans="1:9" ht="17.25" customHeight="1">
      <c r="A9" s="6" t="s">
        <v>16</v>
      </c>
      <c r="B9" s="21" t="s">
        <v>33</v>
      </c>
      <c r="C9" s="42">
        <v>494094.4</v>
      </c>
      <c r="D9" s="42">
        <v>339470.3</v>
      </c>
      <c r="E9" s="34">
        <f t="shared" si="0"/>
        <v>68.70555505182814</v>
      </c>
      <c r="F9" s="41">
        <v>516034.9</v>
      </c>
      <c r="G9" s="42">
        <v>359194</v>
      </c>
      <c r="H9" s="34">
        <f>SUM(G9/F9)*100</f>
        <v>69.60653242639209</v>
      </c>
      <c r="I9" s="35">
        <f t="shared" si="2"/>
        <v>105.81014009178418</v>
      </c>
    </row>
    <row r="10" spans="1:9" ht="33.75" customHeight="1">
      <c r="A10" s="15" t="s">
        <v>61</v>
      </c>
      <c r="B10" s="28" t="s">
        <v>28</v>
      </c>
      <c r="C10" s="40">
        <f>SUM(C11:C13)</f>
        <v>74128.6</v>
      </c>
      <c r="D10" s="40">
        <f>SUM(D11:D13)</f>
        <v>52785</v>
      </c>
      <c r="E10" s="35">
        <f t="shared" si="0"/>
        <v>71.20733428123557</v>
      </c>
      <c r="F10" s="40">
        <f>SUM(F11:F13)</f>
        <v>71351.8</v>
      </c>
      <c r="G10" s="40">
        <f>SUM(G11:G13)</f>
        <v>52403</v>
      </c>
      <c r="H10" s="35">
        <f t="shared" si="1"/>
        <v>73.44313668330722</v>
      </c>
      <c r="I10" s="35">
        <f t="shared" si="2"/>
        <v>99.27630955763948</v>
      </c>
    </row>
    <row r="11" spans="1:9" ht="35.25" customHeight="1">
      <c r="A11" s="6" t="s">
        <v>62</v>
      </c>
      <c r="B11" s="21" t="s">
        <v>29</v>
      </c>
      <c r="C11" s="42">
        <v>31505.5</v>
      </c>
      <c r="D11" s="42">
        <v>24033.3</v>
      </c>
      <c r="E11" s="34">
        <f t="shared" si="0"/>
        <v>76.2828712447033</v>
      </c>
      <c r="F11" s="41">
        <v>33129.9</v>
      </c>
      <c r="G11" s="42">
        <v>24113</v>
      </c>
      <c r="H11" s="34">
        <f t="shared" si="1"/>
        <v>72.78319584423738</v>
      </c>
      <c r="I11" s="35">
        <f t="shared" si="2"/>
        <v>100.33162320613482</v>
      </c>
    </row>
    <row r="12" spans="1:9" ht="31.5" customHeight="1">
      <c r="A12" s="6" t="s">
        <v>63</v>
      </c>
      <c r="B12" s="21" t="s">
        <v>30</v>
      </c>
      <c r="C12" s="42">
        <v>33084.4</v>
      </c>
      <c r="D12" s="42">
        <v>21919</v>
      </c>
      <c r="E12" s="34">
        <f t="shared" si="0"/>
        <v>66.2517682049546</v>
      </c>
      <c r="F12" s="41">
        <v>32208.9</v>
      </c>
      <c r="G12" s="42">
        <v>24014.9</v>
      </c>
      <c r="H12" s="34">
        <f t="shared" si="1"/>
        <v>74.55982663176948</v>
      </c>
      <c r="I12" s="35">
        <f t="shared" si="2"/>
        <v>109.56202381495507</v>
      </c>
    </row>
    <row r="13" spans="1:9" ht="31.5" customHeight="1">
      <c r="A13" s="6" t="s">
        <v>64</v>
      </c>
      <c r="B13" s="21" t="s">
        <v>40</v>
      </c>
      <c r="C13" s="42">
        <v>9538.7</v>
      </c>
      <c r="D13" s="42">
        <v>6832.7</v>
      </c>
      <c r="E13" s="34">
        <f t="shared" si="0"/>
        <v>71.63135437743088</v>
      </c>
      <c r="F13" s="41">
        <v>6013</v>
      </c>
      <c r="G13" s="42">
        <v>4275.1</v>
      </c>
      <c r="H13" s="34">
        <f>SUM(G13/F13)*100</f>
        <v>71.09762181939132</v>
      </c>
      <c r="I13" s="35">
        <f t="shared" si="2"/>
        <v>62.56823803181759</v>
      </c>
    </row>
    <row r="14" spans="1:9" ht="48" customHeight="1">
      <c r="A14" s="15" t="s">
        <v>65</v>
      </c>
      <c r="B14" s="28" t="s">
        <v>23</v>
      </c>
      <c r="C14" s="40">
        <f>SUM(C15:C16)</f>
        <v>24924.4</v>
      </c>
      <c r="D14" s="40">
        <f>SUM(D15:D16)</f>
        <v>17344.5</v>
      </c>
      <c r="E14" s="35">
        <f t="shared" si="0"/>
        <v>69.58843542873649</v>
      </c>
      <c r="F14" s="40">
        <f>SUM(F15:F16)</f>
        <v>28350.600000000002</v>
      </c>
      <c r="G14" s="40">
        <f>SUM(G15:G16)</f>
        <v>18858.4</v>
      </c>
      <c r="H14" s="35">
        <f t="shared" si="1"/>
        <v>66.5185216538627</v>
      </c>
      <c r="I14" s="35">
        <f t="shared" si="2"/>
        <v>108.7284153478048</v>
      </c>
    </row>
    <row r="15" spans="1:9" ht="30.75" customHeight="1">
      <c r="A15" s="6" t="s">
        <v>66</v>
      </c>
      <c r="B15" s="21" t="s">
        <v>27</v>
      </c>
      <c r="C15" s="42">
        <v>22123.7</v>
      </c>
      <c r="D15" s="42">
        <v>15249.8</v>
      </c>
      <c r="E15" s="35">
        <f t="shared" si="0"/>
        <v>68.92969982417046</v>
      </c>
      <c r="F15" s="41">
        <v>25086.2</v>
      </c>
      <c r="G15" s="42">
        <v>16855.4</v>
      </c>
      <c r="H15" s="34">
        <f t="shared" si="1"/>
        <v>67.18992912437915</v>
      </c>
      <c r="I15" s="35">
        <f t="shared" si="2"/>
        <v>110.52866267098587</v>
      </c>
    </row>
    <row r="16" spans="1:9" ht="35.25" customHeight="1">
      <c r="A16" s="6" t="s">
        <v>67</v>
      </c>
      <c r="B16" s="21" t="s">
        <v>24</v>
      </c>
      <c r="C16" s="42">
        <v>2800.7</v>
      </c>
      <c r="D16" s="42">
        <v>2094.7</v>
      </c>
      <c r="E16" s="35">
        <f t="shared" si="0"/>
        <v>74.79201628164387</v>
      </c>
      <c r="F16" s="41">
        <v>3264.4</v>
      </c>
      <c r="G16" s="42">
        <v>2003</v>
      </c>
      <c r="H16" s="34">
        <f t="shared" si="1"/>
        <v>61.35890209533146</v>
      </c>
      <c r="I16" s="35">
        <f t="shared" si="2"/>
        <v>95.62228481405452</v>
      </c>
    </row>
    <row r="17" spans="1:9" ht="33.75" customHeight="1">
      <c r="A17" s="15" t="s">
        <v>68</v>
      </c>
      <c r="B17" s="28" t="s">
        <v>25</v>
      </c>
      <c r="C17" s="43">
        <v>513</v>
      </c>
      <c r="D17" s="43">
        <v>297.6</v>
      </c>
      <c r="E17" s="35">
        <f t="shared" si="0"/>
        <v>58.01169590643275</v>
      </c>
      <c r="F17" s="40">
        <v>513</v>
      </c>
      <c r="G17" s="43">
        <v>395.8</v>
      </c>
      <c r="H17" s="35">
        <f t="shared" si="1"/>
        <v>77.15399610136451</v>
      </c>
      <c r="I17" s="35">
        <f t="shared" si="2"/>
        <v>132.997311827957</v>
      </c>
    </row>
    <row r="18" spans="1:9" ht="33.75" customHeight="1">
      <c r="A18" s="5" t="s">
        <v>69</v>
      </c>
      <c r="B18" s="20" t="s">
        <v>11</v>
      </c>
      <c r="C18" s="44">
        <f>C19+C20</f>
        <v>58.5</v>
      </c>
      <c r="D18" s="44">
        <f>D19+D20</f>
        <v>0</v>
      </c>
      <c r="E18" s="35">
        <f t="shared" si="0"/>
        <v>0</v>
      </c>
      <c r="F18" s="44">
        <f>F19+F20</f>
        <v>43.5</v>
      </c>
      <c r="G18" s="44">
        <f>G19+G20</f>
        <v>16.9</v>
      </c>
      <c r="H18" s="35">
        <f t="shared" si="1"/>
        <v>38.85057471264368</v>
      </c>
      <c r="I18" s="35">
        <v>0</v>
      </c>
    </row>
    <row r="19" spans="1:9" ht="33" customHeight="1">
      <c r="A19" s="25" t="s">
        <v>70</v>
      </c>
      <c r="B19" s="7" t="s">
        <v>35</v>
      </c>
      <c r="C19" s="46">
        <v>20</v>
      </c>
      <c r="D19" s="46"/>
      <c r="E19" s="34">
        <f>D19/C19%</f>
        <v>0</v>
      </c>
      <c r="F19" s="45">
        <v>20</v>
      </c>
      <c r="G19" s="46">
        <v>16.9</v>
      </c>
      <c r="H19" s="34">
        <f t="shared" si="1"/>
        <v>84.5</v>
      </c>
      <c r="I19" s="35">
        <v>0</v>
      </c>
    </row>
    <row r="20" spans="1:9" ht="30.75" customHeight="1">
      <c r="A20" s="8" t="s">
        <v>71</v>
      </c>
      <c r="B20" s="22" t="s">
        <v>12</v>
      </c>
      <c r="C20" s="46">
        <v>38.5</v>
      </c>
      <c r="D20" s="46"/>
      <c r="E20" s="34">
        <f t="shared" si="0"/>
        <v>0</v>
      </c>
      <c r="F20" s="45">
        <v>23.5</v>
      </c>
      <c r="G20" s="46"/>
      <c r="H20" s="34">
        <v>0</v>
      </c>
      <c r="I20" s="35">
        <v>0</v>
      </c>
    </row>
    <row r="21" spans="1:9" ht="36" customHeight="1">
      <c r="A21" s="23" t="s">
        <v>72</v>
      </c>
      <c r="B21" s="29" t="s">
        <v>4</v>
      </c>
      <c r="C21" s="43">
        <v>1030</v>
      </c>
      <c r="D21" s="43">
        <v>29.5</v>
      </c>
      <c r="E21" s="50">
        <f t="shared" si="0"/>
        <v>2.8640776699029127</v>
      </c>
      <c r="F21" s="40">
        <v>1529</v>
      </c>
      <c r="G21" s="43">
        <v>174.6</v>
      </c>
      <c r="H21" s="50">
        <f>G21/F21%</f>
        <v>11.419228253760629</v>
      </c>
      <c r="I21" s="50" t="s">
        <v>89</v>
      </c>
    </row>
    <row r="22" spans="1:9" ht="39" customHeight="1">
      <c r="A22" s="15" t="s">
        <v>73</v>
      </c>
      <c r="B22" s="28" t="s">
        <v>34</v>
      </c>
      <c r="C22" s="40">
        <f>SUM(C23:C24)</f>
        <v>783.2</v>
      </c>
      <c r="D22" s="40">
        <f>SUM(D23:D24)</f>
        <v>417.8</v>
      </c>
      <c r="E22" s="35">
        <f t="shared" si="0"/>
        <v>53.34525025536261</v>
      </c>
      <c r="F22" s="40">
        <f>SUM(F23:F24)</f>
        <v>706.7</v>
      </c>
      <c r="G22" s="40">
        <f>SUM(G23:G24)</f>
        <v>535.6</v>
      </c>
      <c r="H22" s="35">
        <f t="shared" si="1"/>
        <v>75.78887788311872</v>
      </c>
      <c r="I22" s="35">
        <f aca="true" t="shared" si="3" ref="I21:I27">G22/D22*100</f>
        <v>128.19530876017234</v>
      </c>
    </row>
    <row r="23" spans="1:9" ht="30">
      <c r="A23" s="6" t="s">
        <v>74</v>
      </c>
      <c r="B23" s="21" t="s">
        <v>21</v>
      </c>
      <c r="C23" s="42">
        <v>360</v>
      </c>
      <c r="D23" s="42">
        <v>10</v>
      </c>
      <c r="E23" s="34">
        <f t="shared" si="0"/>
        <v>2.7777777777777777</v>
      </c>
      <c r="F23" s="41">
        <v>282</v>
      </c>
      <c r="G23" s="42">
        <v>128</v>
      </c>
      <c r="H23" s="34">
        <f t="shared" si="1"/>
        <v>45.39007092198582</v>
      </c>
      <c r="I23" s="35" t="s">
        <v>89</v>
      </c>
    </row>
    <row r="24" spans="1:9" ht="46.5" customHeight="1">
      <c r="A24" s="8" t="s">
        <v>75</v>
      </c>
      <c r="B24" s="22" t="s">
        <v>13</v>
      </c>
      <c r="C24" s="46">
        <v>423.2</v>
      </c>
      <c r="D24" s="46">
        <v>407.8</v>
      </c>
      <c r="E24" s="34">
        <f t="shared" si="0"/>
        <v>96.36105860113422</v>
      </c>
      <c r="F24" s="45">
        <v>424.7</v>
      </c>
      <c r="G24" s="46">
        <v>407.6</v>
      </c>
      <c r="H24" s="34">
        <f>G24/F24*100</f>
        <v>95.97362844360727</v>
      </c>
      <c r="I24" s="35">
        <f t="shared" si="3"/>
        <v>99.95095635115253</v>
      </c>
    </row>
    <row r="25" spans="1:9" ht="31.5" customHeight="1">
      <c r="A25" s="15" t="s">
        <v>14</v>
      </c>
      <c r="B25" s="28" t="s">
        <v>22</v>
      </c>
      <c r="C25" s="40">
        <f>SUM(C26:C30)</f>
        <v>5067.2</v>
      </c>
      <c r="D25" s="40">
        <f>SUM(D26:D29)</f>
        <v>2591.6</v>
      </c>
      <c r="E25" s="35">
        <f t="shared" si="0"/>
        <v>51.14461635617303</v>
      </c>
      <c r="F25" s="40">
        <f>SUM(F26:F30)</f>
        <v>10191.8</v>
      </c>
      <c r="G25" s="40">
        <f>SUM(G26:G30)</f>
        <v>7348.6</v>
      </c>
      <c r="H25" s="35">
        <f t="shared" si="1"/>
        <v>72.10306324692401</v>
      </c>
      <c r="I25" s="35" t="s">
        <v>89</v>
      </c>
    </row>
    <row r="26" spans="1:9" ht="32.25" customHeight="1">
      <c r="A26" s="6" t="s">
        <v>0</v>
      </c>
      <c r="B26" s="21" t="s">
        <v>26</v>
      </c>
      <c r="C26" s="41">
        <v>2755.2</v>
      </c>
      <c r="D26" s="41">
        <v>2362.7</v>
      </c>
      <c r="E26" s="34">
        <f t="shared" si="0"/>
        <v>85.75421022067363</v>
      </c>
      <c r="F26" s="41">
        <v>3616.2</v>
      </c>
      <c r="G26" s="41">
        <v>3616.2</v>
      </c>
      <c r="H26" s="34">
        <f t="shared" si="1"/>
        <v>100</v>
      </c>
      <c r="I26" s="35">
        <f t="shared" si="3"/>
        <v>153.0537097388581</v>
      </c>
    </row>
    <row r="27" spans="1:9" ht="28.5" customHeight="1">
      <c r="A27" s="6" t="s">
        <v>42</v>
      </c>
      <c r="B27" s="21" t="s">
        <v>41</v>
      </c>
      <c r="C27" s="41">
        <v>500</v>
      </c>
      <c r="D27" s="41">
        <v>160.3</v>
      </c>
      <c r="E27" s="34">
        <f t="shared" si="0"/>
        <v>32.06</v>
      </c>
      <c r="F27" s="41">
        <v>4100</v>
      </c>
      <c r="G27" s="41">
        <v>3698.7</v>
      </c>
      <c r="H27" s="34">
        <f>SUM(G27/F27)*100</f>
        <v>90.21219512195121</v>
      </c>
      <c r="I27" s="35" t="s">
        <v>89</v>
      </c>
    </row>
    <row r="28" spans="1:9" ht="33.75" customHeight="1">
      <c r="A28" s="6" t="s">
        <v>9</v>
      </c>
      <c r="B28" s="21" t="s">
        <v>8</v>
      </c>
      <c r="C28" s="41">
        <v>1390</v>
      </c>
      <c r="D28" s="41">
        <v>42.2</v>
      </c>
      <c r="E28" s="34">
        <f t="shared" si="0"/>
        <v>3.035971223021583</v>
      </c>
      <c r="F28" s="41">
        <v>2221.3</v>
      </c>
      <c r="G28" s="41"/>
      <c r="H28" s="34">
        <f>G28/F28*100</f>
        <v>0</v>
      </c>
      <c r="I28" s="35">
        <v>0</v>
      </c>
    </row>
    <row r="29" spans="1:9" ht="33.75" customHeight="1">
      <c r="A29" s="8" t="s">
        <v>39</v>
      </c>
      <c r="B29" s="7" t="s">
        <v>38</v>
      </c>
      <c r="C29" s="45">
        <v>300</v>
      </c>
      <c r="D29" s="45">
        <v>26.4</v>
      </c>
      <c r="E29" s="34">
        <f>SUM(D29/C29)*100</f>
        <v>8.799999999999999</v>
      </c>
      <c r="F29" s="45">
        <v>100</v>
      </c>
      <c r="G29" s="45">
        <v>8.6</v>
      </c>
      <c r="H29" s="34">
        <f>SUM(G29/F29)*100</f>
        <v>8.6</v>
      </c>
      <c r="I29" s="35">
        <f>SUM(G29)*100/D29</f>
        <v>32.57575757575758</v>
      </c>
    </row>
    <row r="30" spans="1:9" ht="28.5" customHeight="1">
      <c r="A30" s="8" t="s">
        <v>59</v>
      </c>
      <c r="B30" s="7" t="s">
        <v>58</v>
      </c>
      <c r="C30" s="45">
        <v>122</v>
      </c>
      <c r="D30" s="45"/>
      <c r="E30" s="34">
        <f>D30/C30*100</f>
        <v>0</v>
      </c>
      <c r="F30" s="45">
        <v>154.3</v>
      </c>
      <c r="G30" s="45">
        <v>25.1</v>
      </c>
      <c r="H30" s="34">
        <f>G30/F30*100</f>
        <v>16.26701231367466</v>
      </c>
      <c r="I30" s="35">
        <v>0</v>
      </c>
    </row>
    <row r="31" spans="1:9" ht="31.5" customHeight="1">
      <c r="A31" s="15" t="s">
        <v>76</v>
      </c>
      <c r="B31" s="28" t="s">
        <v>20</v>
      </c>
      <c r="C31" s="40">
        <v>190</v>
      </c>
      <c r="D31" s="40">
        <v>19.5</v>
      </c>
      <c r="E31" s="35">
        <f t="shared" si="0"/>
        <v>10.263157894736842</v>
      </c>
      <c r="F31" s="40">
        <v>190</v>
      </c>
      <c r="G31" s="40">
        <v>77.9</v>
      </c>
      <c r="H31" s="35">
        <f t="shared" si="1"/>
        <v>41</v>
      </c>
      <c r="I31" s="35" t="s">
        <v>89</v>
      </c>
    </row>
    <row r="32" spans="1:9" ht="30" customHeight="1">
      <c r="A32" s="16" t="s">
        <v>77</v>
      </c>
      <c r="B32" s="28" t="s">
        <v>3</v>
      </c>
      <c r="C32" s="43">
        <v>840</v>
      </c>
      <c r="D32" s="43"/>
      <c r="E32" s="35">
        <f>D32/C32%</f>
        <v>0</v>
      </c>
      <c r="F32" s="40">
        <v>1763</v>
      </c>
      <c r="G32" s="43">
        <v>30</v>
      </c>
      <c r="H32" s="35">
        <f t="shared" si="1"/>
        <v>1.7016449234259785</v>
      </c>
      <c r="I32" s="35">
        <v>0</v>
      </c>
    </row>
    <row r="33" spans="1:9" ht="29.25">
      <c r="A33" s="16" t="s">
        <v>43</v>
      </c>
      <c r="B33" s="28" t="s">
        <v>44</v>
      </c>
      <c r="C33" s="43">
        <v>11</v>
      </c>
      <c r="D33" s="43"/>
      <c r="E33" s="35">
        <f>D33/C33*100</f>
        <v>0</v>
      </c>
      <c r="F33" s="40">
        <v>12.5</v>
      </c>
      <c r="G33" s="43"/>
      <c r="H33" s="35">
        <f t="shared" si="1"/>
        <v>0</v>
      </c>
      <c r="I33" s="35">
        <v>0</v>
      </c>
    </row>
    <row r="34" spans="1:9" ht="29.25" customHeight="1">
      <c r="A34" s="16" t="s">
        <v>78</v>
      </c>
      <c r="B34" s="28" t="s">
        <v>2</v>
      </c>
      <c r="C34" s="43">
        <v>60</v>
      </c>
      <c r="D34" s="43"/>
      <c r="E34" s="35">
        <f>D34/C34*100</f>
        <v>0</v>
      </c>
      <c r="F34" s="40">
        <v>60</v>
      </c>
      <c r="G34" s="43">
        <v>33.7</v>
      </c>
      <c r="H34" s="35">
        <f t="shared" si="1"/>
        <v>56.16666666666668</v>
      </c>
      <c r="I34" s="35">
        <v>0</v>
      </c>
    </row>
    <row r="35" spans="1:9" ht="15.75" customHeight="1">
      <c r="A35" s="16" t="s">
        <v>79</v>
      </c>
      <c r="B35" s="28" t="s">
        <v>1</v>
      </c>
      <c r="C35" s="43">
        <v>3242.4</v>
      </c>
      <c r="D35" s="43">
        <v>1357.3</v>
      </c>
      <c r="E35" s="35">
        <f t="shared" si="0"/>
        <v>41.86096718480138</v>
      </c>
      <c r="F35" s="40">
        <v>3441.4</v>
      </c>
      <c r="G35" s="43">
        <v>1644</v>
      </c>
      <c r="H35" s="35">
        <f t="shared" si="1"/>
        <v>47.77125588423316</v>
      </c>
      <c r="I35" s="35">
        <f>SUM(G35)*100/D35</f>
        <v>121.12281735799013</v>
      </c>
    </row>
    <row r="36" spans="1:9" s="33" customFormat="1" ht="30" customHeight="1">
      <c r="A36" s="24" t="s">
        <v>37</v>
      </c>
      <c r="B36" s="20" t="s">
        <v>36</v>
      </c>
      <c r="C36" s="40">
        <v>23558.4</v>
      </c>
      <c r="D36" s="40">
        <v>14396.6</v>
      </c>
      <c r="E36" s="35">
        <f>SUM(D36/C36)*100</f>
        <v>61.11026215702255</v>
      </c>
      <c r="F36" s="40">
        <v>30389.6</v>
      </c>
      <c r="G36" s="40">
        <v>6913.1</v>
      </c>
      <c r="H36" s="35">
        <f aca="true" t="shared" si="4" ref="H36:H41">SUM(G36/F36)*100</f>
        <v>22.748242819912075</v>
      </c>
      <c r="I36" s="35">
        <f>SUM(G36)*100/D36</f>
        <v>48.01897670283261</v>
      </c>
    </row>
    <row r="37" spans="1:9" s="33" customFormat="1" ht="31.5" customHeight="1">
      <c r="A37" s="24" t="s">
        <v>49</v>
      </c>
      <c r="B37" s="20" t="s">
        <v>45</v>
      </c>
      <c r="C37" s="40">
        <v>52</v>
      </c>
      <c r="D37" s="40"/>
      <c r="E37" s="35">
        <f aca="true" t="shared" si="5" ref="E37:E42">D37/C37%</f>
        <v>0</v>
      </c>
      <c r="F37" s="40">
        <v>550</v>
      </c>
      <c r="G37" s="40"/>
      <c r="H37" s="35">
        <f t="shared" si="4"/>
        <v>0</v>
      </c>
      <c r="I37" s="35">
        <v>0</v>
      </c>
    </row>
    <row r="38" spans="1:9" s="33" customFormat="1" ht="28.5">
      <c r="A38" s="24" t="s">
        <v>50</v>
      </c>
      <c r="B38" s="20" t="s">
        <v>46</v>
      </c>
      <c r="C38" s="40">
        <v>340</v>
      </c>
      <c r="D38" s="40">
        <v>189.3</v>
      </c>
      <c r="E38" s="35">
        <f t="shared" si="5"/>
        <v>55.6764705882353</v>
      </c>
      <c r="F38" s="40">
        <v>1240</v>
      </c>
      <c r="G38" s="40">
        <v>156.2</v>
      </c>
      <c r="H38" s="35">
        <f t="shared" si="4"/>
        <v>12.596774193548384</v>
      </c>
      <c r="I38" s="35">
        <f>G38/D38*100</f>
        <v>82.51452720549392</v>
      </c>
    </row>
    <row r="39" spans="1:9" s="33" customFormat="1" ht="33.75" customHeight="1">
      <c r="A39" s="24" t="s">
        <v>51</v>
      </c>
      <c r="B39" s="20" t="s">
        <v>47</v>
      </c>
      <c r="C39" s="40">
        <f>C40+C41</f>
        <v>480</v>
      </c>
      <c r="D39" s="40">
        <f>D40+D41</f>
        <v>139.10000000000002</v>
      </c>
      <c r="E39" s="35">
        <f t="shared" si="5"/>
        <v>28.97916666666667</v>
      </c>
      <c r="F39" s="40">
        <f>F40+F41</f>
        <v>250</v>
      </c>
      <c r="G39" s="40">
        <f>G40+G41</f>
        <v>115.8</v>
      </c>
      <c r="H39" s="35">
        <f t="shared" si="4"/>
        <v>46.32</v>
      </c>
      <c r="I39" s="35">
        <f>G39/D39*100</f>
        <v>83.24946081955427</v>
      </c>
    </row>
    <row r="40" spans="1:9" ht="30">
      <c r="A40" s="37" t="s">
        <v>53</v>
      </c>
      <c r="B40" s="7" t="s">
        <v>55</v>
      </c>
      <c r="C40" s="41">
        <v>205</v>
      </c>
      <c r="D40" s="41">
        <v>63.2</v>
      </c>
      <c r="E40" s="34">
        <f t="shared" si="5"/>
        <v>30.82926829268293</v>
      </c>
      <c r="F40" s="41">
        <v>150</v>
      </c>
      <c r="G40" s="41">
        <v>23</v>
      </c>
      <c r="H40" s="34">
        <f t="shared" si="4"/>
        <v>15.333333333333332</v>
      </c>
      <c r="I40" s="35">
        <f>G40/D40*100</f>
        <v>36.392405063291136</v>
      </c>
    </row>
    <row r="41" spans="1:9" ht="30">
      <c r="A41" s="37" t="s">
        <v>54</v>
      </c>
      <c r="B41" s="7" t="s">
        <v>56</v>
      </c>
      <c r="C41" s="41">
        <v>275</v>
      </c>
      <c r="D41" s="41">
        <v>75.9</v>
      </c>
      <c r="E41" s="34">
        <f t="shared" si="5"/>
        <v>27.6</v>
      </c>
      <c r="F41" s="41">
        <v>100</v>
      </c>
      <c r="G41" s="41">
        <v>92.8</v>
      </c>
      <c r="H41" s="34">
        <f t="shared" si="4"/>
        <v>92.8</v>
      </c>
      <c r="I41" s="35">
        <f>G41/D41*100</f>
        <v>122.266139657444</v>
      </c>
    </row>
    <row r="42" spans="1:9" s="33" customFormat="1" ht="43.5" customHeight="1">
      <c r="A42" s="24" t="s">
        <v>52</v>
      </c>
      <c r="B42" s="20" t="s">
        <v>48</v>
      </c>
      <c r="C42" s="40">
        <v>2032.8</v>
      </c>
      <c r="D42" s="40">
        <v>1062.5</v>
      </c>
      <c r="E42" s="35">
        <f t="shared" si="5"/>
        <v>52.26780794962613</v>
      </c>
      <c r="F42" s="40">
        <v>1811</v>
      </c>
      <c r="G42" s="40">
        <v>1053.8</v>
      </c>
      <c r="H42" s="35">
        <f t="shared" si="1"/>
        <v>58.188845941468806</v>
      </c>
      <c r="I42" s="35">
        <f>G42/D42*100</f>
        <v>99.18117647058823</v>
      </c>
    </row>
    <row r="43" spans="1:9" s="33" customFormat="1" ht="34.5" customHeight="1">
      <c r="A43" s="31" t="s">
        <v>6</v>
      </c>
      <c r="B43" s="32"/>
      <c r="C43" s="47"/>
      <c r="D43" s="47"/>
      <c r="E43" s="32"/>
      <c r="F43" s="47"/>
      <c r="G43" s="51" t="s">
        <v>7</v>
      </c>
      <c r="H43" s="51"/>
      <c r="I43" s="51"/>
    </row>
    <row r="45" spans="1:8" ht="15.75">
      <c r="A45" s="13"/>
      <c r="B45" s="12"/>
      <c r="C45" s="38"/>
      <c r="D45" s="38"/>
      <c r="E45" s="12"/>
      <c r="F45" s="38"/>
      <c r="G45" s="38"/>
      <c r="H45" s="12"/>
    </row>
    <row r="46" spans="1:8" ht="15.75">
      <c r="A46" s="13"/>
      <c r="B46" s="12"/>
      <c r="C46" s="38"/>
      <c r="D46" s="38"/>
      <c r="E46" s="12"/>
      <c r="F46" s="38"/>
      <c r="G46" s="38"/>
      <c r="H46" s="12"/>
    </row>
  </sheetData>
  <sheetProtection/>
  <autoFilter ref="A5:B5"/>
  <mergeCells count="11">
    <mergeCell ref="E3:E4"/>
    <mergeCell ref="G43:I43"/>
    <mergeCell ref="A3:A4"/>
    <mergeCell ref="B3:B4"/>
    <mergeCell ref="I3:I4"/>
    <mergeCell ref="A1:I1"/>
    <mergeCell ref="F3:F4"/>
    <mergeCell ref="G3:G4"/>
    <mergeCell ref="H3:H4"/>
    <mergeCell ref="C3:C4"/>
    <mergeCell ref="D3:D4"/>
  </mergeCells>
  <printOptions/>
  <pageMargins left="0.9055118110236221" right="0.31496062992125984" top="0" bottom="0" header="0" footer="0"/>
  <pageSetup horizontalDpi="600" verticalDpi="600" orientation="landscape" paperSize="9" scale="76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Осипова НЕ</cp:lastModifiedBy>
  <cp:lastPrinted>2019-10-22T10:46:41Z</cp:lastPrinted>
  <dcterms:created xsi:type="dcterms:W3CDTF">2007-11-27T07:44:03Z</dcterms:created>
  <dcterms:modified xsi:type="dcterms:W3CDTF">2019-10-22T11:02:27Z</dcterms:modified>
  <cp:category/>
  <cp:version/>
  <cp:contentType/>
  <cp:contentStatus/>
</cp:coreProperties>
</file>