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0"/>
  </bookViews>
  <sheets>
    <sheet name="МП" sheetId="1" r:id="rId1"/>
  </sheets>
  <definedNames>
    <definedName name="_xlnm._FilterDatabase" localSheetId="0" hidden="1">'МП'!$A$5:$B$5</definedName>
  </definedNames>
  <calcPr fullCalcOnLoad="1"/>
</workbook>
</file>

<file path=xl/sharedStrings.xml><?xml version="1.0" encoding="utf-8"?>
<sst xmlns="http://schemas.openxmlformats.org/spreadsheetml/2006/main" count="91" uniqueCount="91">
  <si>
    <t>Подпрограмма "Обеспечение жилыми помещениями  молодых семей  Марксовского муниципального района"</t>
  </si>
  <si>
    <t>83 0 00 00000</t>
  </si>
  <si>
    <t>82 0 00 00000</t>
  </si>
  <si>
    <t>80 0 00 00000</t>
  </si>
  <si>
    <t>76 0 00 00000</t>
  </si>
  <si>
    <t>2</t>
  </si>
  <si>
    <t>Председатель комитета финансов</t>
  </si>
  <si>
    <t>С.В. Чалбушева</t>
  </si>
  <si>
    <t>78 3 00 00000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</si>
  <si>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</si>
  <si>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тыс.руб.</t>
  </si>
  <si>
    <t>75 0 00 00000</t>
  </si>
  <si>
    <t>75 2 00 00000</t>
  </si>
  <si>
    <t>77 2 00 00000</t>
  </si>
  <si>
    <t>Муниципальная программа "Развитие жилищно-коммунальной инфраструктуры Марксовского муниципального района на 2015-2020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</si>
  <si>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</si>
  <si>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</si>
  <si>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Муниципальные программы</t>
  </si>
  <si>
    <t>Наименование целевой статьи</t>
  </si>
  <si>
    <t>Код целевой статьи</t>
  </si>
  <si>
    <t>79 0 00 00000</t>
  </si>
  <si>
    <t>77 1 00 00000</t>
  </si>
  <si>
    <t>78 0 00 00000</t>
  </si>
  <si>
    <t>73 0 00 00000</t>
  </si>
  <si>
    <t>73 2 00 00000</t>
  </si>
  <si>
    <t>74 0 00 00000</t>
  </si>
  <si>
    <t>78 1 00 00000</t>
  </si>
  <si>
    <t>73 1 00 00000</t>
  </si>
  <si>
    <t>72 0 00 00000</t>
  </si>
  <si>
    <t>72 1 00 00000</t>
  </si>
  <si>
    <t>72 2 00 00000</t>
  </si>
  <si>
    <t>71 0 00 00000</t>
  </si>
  <si>
    <t>71 1 00 00000</t>
  </si>
  <si>
    <t>71 2 00 00000</t>
  </si>
  <si>
    <t>77 0 00 00000</t>
  </si>
  <si>
    <t>75 1 00 00000</t>
  </si>
  <si>
    <t>84 0 00 00000</t>
  </si>
  <si>
    <t>Муниципальная программа "Развитие транспортной системы в Марксовском муниципальном районе на 2016-2018 годы"</t>
  </si>
  <si>
    <t>78 4 00 00000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</si>
  <si>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</si>
  <si>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72 3 00 00000</t>
  </si>
  <si>
    <t>78 2 00 00000</t>
  </si>
  <si>
    <t>Подпрограмма "Повышение качества водоснабжения и водоотведения на период до 2020 года"</t>
  </si>
  <si>
    <t>Муниципальная программа "Развитие сельского хозяйства в Марксовском муниципальном районе на 2015-2020 годы"</t>
  </si>
  <si>
    <t>81 0 00 00000</t>
  </si>
  <si>
    <t>85 0 00 00000</t>
  </si>
  <si>
    <t>86 0 00 00000</t>
  </si>
  <si>
    <t>87 0 00 00000</t>
  </si>
  <si>
    <t>88 0 00 00000</t>
  </si>
  <si>
    <t>Муниципальная программа "Сохранение объектов культурного наследия Марксовского муниципального района на 2018-2020 годы"</t>
  </si>
  <si>
    <t>Муниципальная программа "Профилактика терроризма в Марксовском муниципальном районе на 2018-2020 годы"</t>
  </si>
  <si>
    <t>Муниципальная программа "Развитие молодежной политики и туризма Марксовского муниципального района на 2018-2020 годы"</t>
  </si>
  <si>
    <t>Муниципальная программа "Повышение оплаты труда некоторых категорий работников муниципальных учреждений, находящихся в ведении органов местного самоуправления Марксовского муниципального района на 2018-2020 годы"</t>
  </si>
  <si>
    <t>Подпрограмма "Развитие молодежной политики Марксовского муниципального района на 2018-2020 годы"</t>
  </si>
  <si>
    <t>Подпрограмма "Развитие туризма на территории Марксовского муниципального района на 2018-2020 годы"</t>
  </si>
  <si>
    <t>87 1 00 00000</t>
  </si>
  <si>
    <t>87 2 00 00000</t>
  </si>
  <si>
    <t>% исполнения 2018 год</t>
  </si>
  <si>
    <t>78 6 00 00000</t>
  </si>
  <si>
    <t>Подпрограмма "Капитальный ремонт многовкартирных жилых домов, расположенных на территории муниципального образования город Маркс на 2018-2020 годы"</t>
  </si>
  <si>
    <t>Муниципальная программа "Развитие образования Марксовского муниципального района на 2018-2020 годы"</t>
  </si>
  <si>
    <t>Муниципальная программа "Развитие культуры на территории Марксовского муниципального района Саратовской области на 2018-2020 годы"</t>
  </si>
  <si>
    <t>Подпрограмма "Сохранение и развитие дополнительного образования в сфере культуры и искусства Марксовского района на 2018-2020 годы"</t>
  </si>
  <si>
    <t>Подпрограмма "Сохранение и развитие библиотечной и культурно-досуговой деятельности на 2018-2020 годы"</t>
  </si>
  <si>
    <t>Подпрограмма "Поддержка муниципальных образований Марксовского муниципального района в сфере культуры" на 2018-2020 годы</t>
  </si>
  <si>
    <t>Муниципальная программа "Развитие физической культуры, спорта, организация отдыха и оздоровления детей в загородных оздоровительных лагерях Марксовского муниципального района на 2018-2020 годы"</t>
  </si>
  <si>
    <t>Подпрограмма "Развитие физической культуры и спорта в Марксовском муниципальном районе на 2018-2020 годы"</t>
  </si>
  <si>
    <t>Подпрограмма "Организация отдыха и оздоровления детей в загородных оздоровительных лагерях Марксовского муниципального района на 2018-2020 годы"</t>
  </si>
  <si>
    <t>Муниципальная программа "Социальная поддержка отдельных категорий граждан в Марксовском муниципальном районе на 2018-2020 годы"</t>
  </si>
  <si>
    <t>Муниципальная программа "Развитие конкурентоспособной экономики в Марксовском муниципальном районе Саратовской области на 2018-2020 годы"</t>
  </si>
  <si>
    <t>Подпрограмма "Развитие малого и среднего предпринимательства в Марксовском муниципальном районе на 2018-2020 годы"</t>
  </si>
  <si>
    <t>Подпрограмма "Повышение инвестиционной привлекательности Марксовского муниципального района на 2018-2020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</si>
  <si>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2018-2020 годы""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</si>
  <si>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2018-2020 годы"</t>
  </si>
  <si>
    <t>Подпрограмма "Профилактика правонарушений в Марксовском муниципальном районе Саратовской области на 2018-2020 годы"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</si>
  <si>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2018-2020 годы"</t>
  </si>
  <si>
    <t>Муниципальная программа "Развитие муниципальной службы в администрации Марксовского муниципального района на 2018-2020 годы"</t>
  </si>
  <si>
    <t>Муниципальная программа «Градостроительное планирование  развития территорий  и поселений Марксовского муниципального района на 2018-2020 годы»</t>
  </si>
  <si>
    <t>Муниципальная программа «Противодействие коррупции  в Марксовском муниципальном районе на 2018-2020 годы»</t>
  </si>
  <si>
    <t>Муниципальная программа «Информационное общество на 2018-2020 годы»</t>
  </si>
  <si>
    <t>5</t>
  </si>
  <si>
    <t>8</t>
  </si>
  <si>
    <t>% исполнения 2019 год</t>
  </si>
  <si>
    <t>Темп роста, в % (2019г./2018г.)</t>
  </si>
  <si>
    <t>Подпрограмма "Доступная среда"</t>
  </si>
  <si>
    <t>78 5 00 00000</t>
  </si>
  <si>
    <t xml:space="preserve">Информация об объемах бюджетных ассигнований на реализацию муниципальных программ Марксовского муниципального района за 1 полугодие 2019 года                                       
</t>
  </si>
  <si>
    <t xml:space="preserve">Бюджетные назначения по состоянию на 01.07.2018 года </t>
  </si>
  <si>
    <t>Исполнено на 01.07.2018 года</t>
  </si>
  <si>
    <t xml:space="preserve">Бюджетные назначения по состоянию на 01.07.2019 года </t>
  </si>
  <si>
    <t>Исполнено на 01.07.2019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</si>
</sst>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  <numFmt numFmtId="191" formatCode="_-* #,##0.0_р_._-;\-* #,##0.0_р_._-;_-* &quot;-&quot;??_р_._-;_-@_-"/>
    <numFmt numFmtId="192" formatCode="_-* #,##0.0_р_._-;\-* #,##0.0_р_._-;_-* &quot;-&quot;?_р_._-;_-@_-"/>
    <numFmt numFmtId="193" formatCode="_-* #,##0.0\ _₽_-;\-* #,##0.0\ _₽_-;_-* &quot;-&quot;?\ _₽_-;_-@_-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175" fontId="4" fillId="32" borderId="11" xfId="0" applyNumberFormat="1" applyFont="1" applyFill="1" applyBorder="1" applyAlignment="1" applyProtection="1">
      <alignment horizontal="center" vertical="center" wrapText="1"/>
      <protection/>
    </xf>
    <xf numFmtId="175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91" fontId="4" fillId="0" borderId="0" xfId="62" applyNumberFormat="1" applyFont="1" applyFill="1" applyAlignment="1" applyProtection="1">
      <alignment horizontal="center" vertical="center"/>
      <protection/>
    </xf>
    <xf numFmtId="191" fontId="4" fillId="0" borderId="0" xfId="62" applyNumberFormat="1" applyFont="1" applyFill="1" applyBorder="1" applyAlignment="1" applyProtection="1">
      <alignment horizontal="left" vertical="center"/>
      <protection/>
    </xf>
    <xf numFmtId="191" fontId="5" fillId="32" borderId="10" xfId="62" applyNumberFormat="1" applyFont="1" applyFill="1" applyBorder="1" applyAlignment="1" applyProtection="1">
      <alignment horizontal="center" vertical="center" wrapText="1"/>
      <protection/>
    </xf>
    <xf numFmtId="191" fontId="4" fillId="32" borderId="10" xfId="62" applyNumberFormat="1" applyFont="1" applyFill="1" applyBorder="1" applyAlignment="1" applyProtection="1">
      <alignment horizontal="center" vertical="center" wrapText="1"/>
      <protection/>
    </xf>
    <xf numFmtId="191" fontId="4" fillId="32" borderId="14" xfId="62" applyNumberFormat="1" applyFont="1" applyFill="1" applyBorder="1" applyAlignment="1" applyProtection="1">
      <alignment horizontal="center" vertical="center" wrapText="1"/>
      <protection/>
    </xf>
    <xf numFmtId="191" fontId="5" fillId="32" borderId="14" xfId="62" applyNumberFormat="1" applyFont="1" applyFill="1" applyBorder="1" applyAlignment="1" applyProtection="1">
      <alignment horizontal="center" vertical="center" wrapText="1"/>
      <protection/>
    </xf>
    <xf numFmtId="191" fontId="5" fillId="0" borderId="10" xfId="62" applyNumberFormat="1" applyFont="1" applyFill="1" applyBorder="1" applyAlignment="1" applyProtection="1">
      <alignment horizontal="center" vertical="center" wrapText="1"/>
      <protection/>
    </xf>
    <xf numFmtId="191" fontId="4" fillId="0" borderId="10" xfId="62" applyNumberFormat="1" applyFont="1" applyFill="1" applyBorder="1" applyAlignment="1" applyProtection="1">
      <alignment horizontal="center" vertical="center" wrapText="1"/>
      <protection/>
    </xf>
    <xf numFmtId="191" fontId="4" fillId="0" borderId="14" xfId="62" applyNumberFormat="1" applyFont="1" applyFill="1" applyBorder="1" applyAlignment="1" applyProtection="1">
      <alignment horizontal="center" vertical="center" wrapText="1"/>
      <protection/>
    </xf>
    <xf numFmtId="191" fontId="6" fillId="0" borderId="0" xfId="62" applyNumberFormat="1" applyFont="1" applyFill="1" applyAlignment="1" applyProtection="1">
      <alignment horizontal="center" vertical="center"/>
      <protection/>
    </xf>
    <xf numFmtId="191" fontId="1" fillId="0" borderId="0" xfId="62" applyNumberFormat="1" applyFont="1" applyFill="1" applyAlignment="1" applyProtection="1">
      <alignment horizontal="center" vertical="center"/>
      <protection/>
    </xf>
    <xf numFmtId="0" fontId="4" fillId="32" borderId="11" xfId="62" applyNumberFormat="1" applyFont="1" applyFill="1" applyBorder="1" applyAlignment="1" applyProtection="1">
      <alignment horizontal="center" vertical="center" wrapText="1"/>
      <protection/>
    </xf>
    <xf numFmtId="175" fontId="5" fillId="32" borderId="14" xfId="0" applyNumberFormat="1" applyFont="1" applyFill="1" applyBorder="1" applyAlignment="1" applyProtection="1">
      <alignment horizontal="center" vertical="center" wrapText="1"/>
      <protection/>
    </xf>
    <xf numFmtId="49" fontId="8" fillId="32" borderId="15" xfId="0" applyNumberFormat="1" applyFont="1" applyFill="1" applyBorder="1" applyAlignment="1" applyProtection="1">
      <alignment horizontal="center" vertical="center" wrapText="1"/>
      <protection/>
    </xf>
    <xf numFmtId="49" fontId="8" fillId="32" borderId="12" xfId="0" applyNumberFormat="1" applyFont="1" applyFill="1" applyBorder="1" applyAlignment="1" applyProtection="1">
      <alignment horizontal="center" vertical="center" wrapText="1"/>
      <protection/>
    </xf>
    <xf numFmtId="191" fontId="6" fillId="0" borderId="0" xfId="62" applyNumberFormat="1" applyFont="1" applyFill="1" applyAlignment="1" applyProtection="1">
      <alignment horizontal="right" vertical="center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32" borderId="17" xfId="0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191" fontId="8" fillId="32" borderId="15" xfId="62" applyNumberFormat="1" applyFont="1" applyFill="1" applyBorder="1" applyAlignment="1" applyProtection="1">
      <alignment horizontal="center" vertical="center" wrapText="1"/>
      <protection/>
    </xf>
    <xf numFmtId="191" fontId="8" fillId="32" borderId="12" xfId="62" applyNumberFormat="1" applyFont="1" applyFill="1" applyBorder="1" applyAlignment="1" applyProtection="1">
      <alignment horizontal="center" vertical="center" wrapText="1"/>
      <protection/>
    </xf>
    <xf numFmtId="191" fontId="8" fillId="0" borderId="15" xfId="62" applyNumberFormat="1" applyFont="1" applyFill="1" applyBorder="1" applyAlignment="1" applyProtection="1">
      <alignment horizontal="center" vertical="center" wrapText="1"/>
      <protection/>
    </xf>
    <xf numFmtId="191" fontId="8" fillId="0" borderId="12" xfId="6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5" zoomScaleSheetLayoutView="85" workbookViewId="0" topLeftCell="A25">
      <selection activeCell="G44" sqref="G44:I44"/>
    </sheetView>
  </sheetViews>
  <sheetFormatPr defaultColWidth="9.00390625" defaultRowHeight="12.75"/>
  <cols>
    <col min="1" max="1" width="80.125" style="2" customWidth="1"/>
    <col min="2" max="2" width="13.00390625" style="1" customWidth="1"/>
    <col min="3" max="3" width="13.875" style="49" customWidth="1"/>
    <col min="4" max="4" width="11.00390625" style="49" customWidth="1"/>
    <col min="5" max="5" width="10.75390625" style="27" customWidth="1"/>
    <col min="6" max="6" width="12.75390625" style="49" customWidth="1"/>
    <col min="7" max="7" width="11.125" style="49" customWidth="1"/>
    <col min="8" max="8" width="11.125" style="27" customWidth="1"/>
    <col min="9" max="9" width="14.375" style="14" customWidth="1"/>
    <col min="10" max="10" width="9.125" style="14" customWidth="1"/>
    <col min="11" max="16384" width="9.125" style="3" customWidth="1"/>
  </cols>
  <sheetData>
    <row r="1" spans="1:9" ht="30" customHeight="1">
      <c r="A1" s="58" t="s">
        <v>86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10"/>
      <c r="B2" s="9"/>
      <c r="C2" s="40"/>
      <c r="D2" s="40"/>
      <c r="E2" s="11"/>
      <c r="F2" s="40"/>
      <c r="G2" s="40"/>
      <c r="H2" s="11"/>
      <c r="I2" s="37" t="s">
        <v>10</v>
      </c>
    </row>
    <row r="3" spans="1:10" s="4" customFormat="1" ht="27.75" customHeight="1">
      <c r="A3" s="55" t="s">
        <v>18</v>
      </c>
      <c r="B3" s="57" t="s">
        <v>19</v>
      </c>
      <c r="C3" s="61" t="s">
        <v>87</v>
      </c>
      <c r="D3" s="61" t="s">
        <v>88</v>
      </c>
      <c r="E3" s="52" t="s">
        <v>57</v>
      </c>
      <c r="F3" s="59" t="s">
        <v>89</v>
      </c>
      <c r="G3" s="59" t="s">
        <v>90</v>
      </c>
      <c r="H3" s="52" t="s">
        <v>82</v>
      </c>
      <c r="I3" s="52" t="s">
        <v>83</v>
      </c>
      <c r="J3" s="26"/>
    </row>
    <row r="4" spans="1:10" s="4" customFormat="1" ht="34.5" customHeight="1">
      <c r="A4" s="56"/>
      <c r="B4" s="57"/>
      <c r="C4" s="62"/>
      <c r="D4" s="62"/>
      <c r="E4" s="53"/>
      <c r="F4" s="60"/>
      <c r="G4" s="60"/>
      <c r="H4" s="53"/>
      <c r="I4" s="53"/>
      <c r="J4" s="26"/>
    </row>
    <row r="5" spans="1:10" s="4" customFormat="1" ht="13.5" customHeight="1">
      <c r="A5" s="19">
        <v>1</v>
      </c>
      <c r="B5" s="17" t="s">
        <v>5</v>
      </c>
      <c r="C5" s="50">
        <v>3</v>
      </c>
      <c r="D5" s="50">
        <v>4</v>
      </c>
      <c r="E5" s="30" t="s">
        <v>80</v>
      </c>
      <c r="F5" s="50">
        <v>6</v>
      </c>
      <c r="G5" s="50">
        <v>7</v>
      </c>
      <c r="H5" s="30" t="s">
        <v>81</v>
      </c>
      <c r="I5" s="30">
        <v>9</v>
      </c>
      <c r="J5" s="26"/>
    </row>
    <row r="6" spans="1:9" ht="20.25" customHeight="1">
      <c r="A6" s="18" t="s">
        <v>17</v>
      </c>
      <c r="B6" s="21"/>
      <c r="C6" s="41">
        <f>SUM(C7+C10+C14+C17+C18+C21+C22+C25+C32+C33+C35+C36+C43+C34+C37+C38+C39+C40)</f>
        <v>775347.7000000001</v>
      </c>
      <c r="D6" s="41">
        <f>SUM(D7+D10+D14+D17+D18+D21+D22+D25+D32+D33+D35+D36+D43+D34+D37+D39+D40)</f>
        <v>361018.7</v>
      </c>
      <c r="E6" s="36">
        <f aca="true" t="shared" si="0" ref="E6:E36">SUM(D6/C6)*100</f>
        <v>46.56216817306609</v>
      </c>
      <c r="F6" s="41">
        <f>SUM(F7+F10+F14+F17+F18+F21+F22+F25+F32+F33+F35+F36+F43+F34+F37+F38+F39+F40)</f>
        <v>809101.1</v>
      </c>
      <c r="G6" s="41">
        <f>SUM(G7+G10+G14+G17+G18+G21+G22+G25+G32+G33+G35+G36+G43+G34+G37+G38+G39+G40)</f>
        <v>393546.4</v>
      </c>
      <c r="H6" s="36">
        <f aca="true" t="shared" si="1" ref="H6:H43">SUM(G6/F6)*100</f>
        <v>48.63995364732541</v>
      </c>
      <c r="I6" s="36">
        <f aca="true" t="shared" si="2" ref="I6:I17">SUM(G6)*100/D6</f>
        <v>109.00997649152245</v>
      </c>
    </row>
    <row r="7" spans="1:9" ht="33.75" customHeight="1">
      <c r="A7" s="15" t="s">
        <v>60</v>
      </c>
      <c r="B7" s="28" t="s">
        <v>31</v>
      </c>
      <c r="C7" s="41">
        <f>SUM(C8:C9)</f>
        <v>644635.3</v>
      </c>
      <c r="D7" s="41">
        <f>SUM(D8:D9)</f>
        <v>309423.3</v>
      </c>
      <c r="E7" s="36">
        <f t="shared" si="0"/>
        <v>47.999744972079554</v>
      </c>
      <c r="F7" s="41">
        <f>SUM(F8:F9)</f>
        <v>664950</v>
      </c>
      <c r="G7" s="41">
        <f>SUM(G8:G9)</f>
        <v>334224.2</v>
      </c>
      <c r="H7" s="36">
        <f t="shared" si="1"/>
        <v>50.2630573727348</v>
      </c>
      <c r="I7" s="36">
        <f t="shared" si="2"/>
        <v>108.01520118232855</v>
      </c>
    </row>
    <row r="8" spans="1:9" ht="18" customHeight="1">
      <c r="A8" s="6" t="s">
        <v>15</v>
      </c>
      <c r="B8" s="21" t="s">
        <v>32</v>
      </c>
      <c r="C8" s="43">
        <v>144982.3</v>
      </c>
      <c r="D8" s="43">
        <v>63221.7</v>
      </c>
      <c r="E8" s="35">
        <f t="shared" si="0"/>
        <v>43.606495413578074</v>
      </c>
      <c r="F8" s="42">
        <v>161133.5</v>
      </c>
      <c r="G8" s="43">
        <v>69063.3</v>
      </c>
      <c r="H8" s="35">
        <f>SUM(G8/F8)*100</f>
        <v>42.86091967219728</v>
      </c>
      <c r="I8" s="36">
        <f t="shared" si="2"/>
        <v>109.23986542595344</v>
      </c>
    </row>
    <row r="9" spans="1:9" ht="17.25" customHeight="1">
      <c r="A9" s="6" t="s">
        <v>16</v>
      </c>
      <c r="B9" s="21" t="s">
        <v>33</v>
      </c>
      <c r="C9" s="43">
        <v>499653</v>
      </c>
      <c r="D9" s="43">
        <v>246201.6</v>
      </c>
      <c r="E9" s="35">
        <f t="shared" si="0"/>
        <v>49.274516514461034</v>
      </c>
      <c r="F9" s="42">
        <v>503816.5</v>
      </c>
      <c r="G9" s="43">
        <v>265160.9</v>
      </c>
      <c r="H9" s="35">
        <f>SUM(G9/F9)*100</f>
        <v>52.63045176170292</v>
      </c>
      <c r="I9" s="36">
        <f t="shared" si="2"/>
        <v>107.70072168499313</v>
      </c>
    </row>
    <row r="10" spans="1:9" ht="33.75" customHeight="1">
      <c r="A10" s="15" t="s">
        <v>61</v>
      </c>
      <c r="B10" s="28" t="s">
        <v>28</v>
      </c>
      <c r="C10" s="41">
        <f>SUM(C11:C13)</f>
        <v>69584.2</v>
      </c>
      <c r="D10" s="41">
        <f>SUM(D11:D13)</f>
        <v>38167.799999999996</v>
      </c>
      <c r="E10" s="36">
        <f t="shared" si="0"/>
        <v>54.851244966529755</v>
      </c>
      <c r="F10" s="41">
        <f>SUM(F11:F13)</f>
        <v>67662.9</v>
      </c>
      <c r="G10" s="41">
        <f>SUM(G11:G13)</f>
        <v>38248.8</v>
      </c>
      <c r="H10" s="36">
        <f t="shared" si="1"/>
        <v>56.52846685554418</v>
      </c>
      <c r="I10" s="36">
        <f t="shared" si="2"/>
        <v>100.21222077248363</v>
      </c>
    </row>
    <row r="11" spans="1:9" ht="35.25" customHeight="1">
      <c r="A11" s="6" t="s">
        <v>62</v>
      </c>
      <c r="B11" s="21" t="s">
        <v>29</v>
      </c>
      <c r="C11" s="43">
        <v>29136.8</v>
      </c>
      <c r="D11" s="43">
        <v>18891.3</v>
      </c>
      <c r="E11" s="35">
        <f t="shared" si="0"/>
        <v>64.83656407017929</v>
      </c>
      <c r="F11" s="42">
        <v>31049.9</v>
      </c>
      <c r="G11" s="43">
        <v>19303.3</v>
      </c>
      <c r="H11" s="35">
        <f t="shared" si="1"/>
        <v>62.16863822427769</v>
      </c>
      <c r="I11" s="36">
        <f t="shared" si="2"/>
        <v>102.18089808536205</v>
      </c>
    </row>
    <row r="12" spans="1:9" ht="31.5" customHeight="1">
      <c r="A12" s="6" t="s">
        <v>63</v>
      </c>
      <c r="B12" s="21" t="s">
        <v>30</v>
      </c>
      <c r="C12" s="43">
        <v>30908.7</v>
      </c>
      <c r="D12" s="43">
        <v>14629.8</v>
      </c>
      <c r="E12" s="35">
        <f t="shared" si="0"/>
        <v>47.33230449679216</v>
      </c>
      <c r="F12" s="42">
        <v>30600</v>
      </c>
      <c r="G12" s="43">
        <v>16080.1</v>
      </c>
      <c r="H12" s="35">
        <f t="shared" si="1"/>
        <v>52.54934640522876</v>
      </c>
      <c r="I12" s="36">
        <f t="shared" si="2"/>
        <v>109.91332759162805</v>
      </c>
    </row>
    <row r="13" spans="1:9" ht="31.5" customHeight="1">
      <c r="A13" s="6" t="s">
        <v>64</v>
      </c>
      <c r="B13" s="21" t="s">
        <v>40</v>
      </c>
      <c r="C13" s="43">
        <v>9538.7</v>
      </c>
      <c r="D13" s="43">
        <v>4646.7</v>
      </c>
      <c r="E13" s="35">
        <f t="shared" si="0"/>
        <v>48.714185371172164</v>
      </c>
      <c r="F13" s="42">
        <v>6013</v>
      </c>
      <c r="G13" s="43">
        <v>2865.4</v>
      </c>
      <c r="H13" s="35">
        <f>SUM(G13/F13)*100</f>
        <v>47.65341759521038</v>
      </c>
      <c r="I13" s="36">
        <f t="shared" si="2"/>
        <v>61.66526782447759</v>
      </c>
    </row>
    <row r="14" spans="1:9" ht="48" customHeight="1">
      <c r="A14" s="15" t="s">
        <v>65</v>
      </c>
      <c r="B14" s="28" t="s">
        <v>23</v>
      </c>
      <c r="C14" s="41">
        <f>SUM(C15:C16)</f>
        <v>24624.4</v>
      </c>
      <c r="D14" s="41">
        <f>SUM(D15:D16)</f>
        <v>9207.9</v>
      </c>
      <c r="E14" s="36">
        <f t="shared" si="0"/>
        <v>37.39339841782947</v>
      </c>
      <c r="F14" s="41">
        <f>SUM(F15:F16)</f>
        <v>25295.600000000002</v>
      </c>
      <c r="G14" s="41">
        <f>SUM(G15:G16)</f>
        <v>11684.400000000001</v>
      </c>
      <c r="H14" s="36">
        <f t="shared" si="1"/>
        <v>46.191432502095225</v>
      </c>
      <c r="I14" s="36">
        <f t="shared" si="2"/>
        <v>126.8953833121559</v>
      </c>
    </row>
    <row r="15" spans="1:9" ht="30.75" customHeight="1">
      <c r="A15" s="6" t="s">
        <v>66</v>
      </c>
      <c r="B15" s="21" t="s">
        <v>27</v>
      </c>
      <c r="C15" s="43">
        <v>21823.7</v>
      </c>
      <c r="D15" s="43">
        <v>8334.9</v>
      </c>
      <c r="E15" s="36">
        <f t="shared" si="0"/>
        <v>38.19196561536311</v>
      </c>
      <c r="F15" s="42">
        <v>21896.2</v>
      </c>
      <c r="G15" s="43">
        <v>10743.7</v>
      </c>
      <c r="H15" s="35">
        <f t="shared" si="1"/>
        <v>49.06650469031156</v>
      </c>
      <c r="I15" s="36">
        <f t="shared" si="2"/>
        <v>128.9001667686475</v>
      </c>
    </row>
    <row r="16" spans="1:9" ht="35.25" customHeight="1">
      <c r="A16" s="6" t="s">
        <v>67</v>
      </c>
      <c r="B16" s="21" t="s">
        <v>24</v>
      </c>
      <c r="C16" s="43">
        <v>2800.7</v>
      </c>
      <c r="D16" s="43">
        <v>873</v>
      </c>
      <c r="E16" s="36">
        <f t="shared" si="0"/>
        <v>31.17077873388796</v>
      </c>
      <c r="F16" s="42">
        <v>3399.4</v>
      </c>
      <c r="G16" s="43">
        <v>940.7</v>
      </c>
      <c r="H16" s="35">
        <f t="shared" si="1"/>
        <v>27.67253044654939</v>
      </c>
      <c r="I16" s="36">
        <f t="shared" si="2"/>
        <v>107.75486827033218</v>
      </c>
    </row>
    <row r="17" spans="1:9" ht="33.75" customHeight="1">
      <c r="A17" s="15" t="s">
        <v>68</v>
      </c>
      <c r="B17" s="28" t="s">
        <v>25</v>
      </c>
      <c r="C17" s="44">
        <v>413</v>
      </c>
      <c r="D17" s="44">
        <v>224.8</v>
      </c>
      <c r="E17" s="36">
        <f t="shared" si="0"/>
        <v>54.430992736077485</v>
      </c>
      <c r="F17" s="41">
        <v>513</v>
      </c>
      <c r="G17" s="44">
        <v>276.8</v>
      </c>
      <c r="H17" s="36">
        <f t="shared" si="1"/>
        <v>53.957115009746595</v>
      </c>
      <c r="I17" s="36">
        <f t="shared" si="2"/>
        <v>123.13167259786476</v>
      </c>
    </row>
    <row r="18" spans="1:9" ht="33.75" customHeight="1">
      <c r="A18" s="5" t="s">
        <v>69</v>
      </c>
      <c r="B18" s="20" t="s">
        <v>11</v>
      </c>
      <c r="C18" s="45">
        <f>C19+C20</f>
        <v>58.5</v>
      </c>
      <c r="D18" s="45">
        <f>D19+D20</f>
        <v>0</v>
      </c>
      <c r="E18" s="36">
        <f t="shared" si="0"/>
        <v>0</v>
      </c>
      <c r="F18" s="45">
        <f>F19+F20</f>
        <v>43.5</v>
      </c>
      <c r="G18" s="45">
        <f>G19+G20</f>
        <v>15.6</v>
      </c>
      <c r="H18" s="36">
        <f t="shared" si="1"/>
        <v>35.86206896551724</v>
      </c>
      <c r="I18" s="36">
        <v>0</v>
      </c>
    </row>
    <row r="19" spans="1:9" ht="33" customHeight="1">
      <c r="A19" s="25" t="s">
        <v>70</v>
      </c>
      <c r="B19" s="7" t="s">
        <v>35</v>
      </c>
      <c r="C19" s="47">
        <v>20</v>
      </c>
      <c r="D19" s="47"/>
      <c r="E19" s="35">
        <f>D19/C19%</f>
        <v>0</v>
      </c>
      <c r="F19" s="46">
        <v>20</v>
      </c>
      <c r="G19" s="47"/>
      <c r="H19" s="35">
        <f t="shared" si="1"/>
        <v>0</v>
      </c>
      <c r="I19" s="36">
        <v>0</v>
      </c>
    </row>
    <row r="20" spans="1:9" ht="30" customHeight="1">
      <c r="A20" s="8" t="s">
        <v>71</v>
      </c>
      <c r="B20" s="22" t="s">
        <v>12</v>
      </c>
      <c r="C20" s="47">
        <v>38.5</v>
      </c>
      <c r="D20" s="47"/>
      <c r="E20" s="35">
        <f t="shared" si="0"/>
        <v>0</v>
      </c>
      <c r="F20" s="46">
        <v>23.5</v>
      </c>
      <c r="G20" s="47">
        <v>15.6</v>
      </c>
      <c r="H20" s="35">
        <v>0</v>
      </c>
      <c r="I20" s="36">
        <v>0</v>
      </c>
    </row>
    <row r="21" spans="1:9" ht="36" customHeight="1">
      <c r="A21" s="23" t="s">
        <v>72</v>
      </c>
      <c r="B21" s="29" t="s">
        <v>4</v>
      </c>
      <c r="C21" s="44">
        <v>1030</v>
      </c>
      <c r="D21" s="44">
        <v>4</v>
      </c>
      <c r="E21" s="51">
        <f t="shared" si="0"/>
        <v>0.3883495145631068</v>
      </c>
      <c r="F21" s="41">
        <v>530</v>
      </c>
      <c r="G21" s="44">
        <v>20.2</v>
      </c>
      <c r="H21" s="51">
        <f>G21/F21%</f>
        <v>3.811320754716981</v>
      </c>
      <c r="I21" s="51">
        <f>G21/D21*100</f>
        <v>505</v>
      </c>
    </row>
    <row r="22" spans="1:9" ht="45.75" customHeight="1">
      <c r="A22" s="15" t="s">
        <v>73</v>
      </c>
      <c r="B22" s="28" t="s">
        <v>34</v>
      </c>
      <c r="C22" s="41">
        <f>SUM(C23:C24)</f>
        <v>769.6</v>
      </c>
      <c r="D22" s="41">
        <f>SUM(D23:D24)</f>
        <v>20.6</v>
      </c>
      <c r="E22" s="36">
        <f t="shared" si="0"/>
        <v>2.676715176715177</v>
      </c>
      <c r="F22" s="41">
        <f>SUM(F23:F24)</f>
        <v>706.7</v>
      </c>
      <c r="G22" s="41">
        <f>SUM(G23:G24)</f>
        <v>132.2</v>
      </c>
      <c r="H22" s="36">
        <f t="shared" si="1"/>
        <v>18.706664779963205</v>
      </c>
      <c r="I22" s="36">
        <f>G22/D22*100</f>
        <v>641.7475728155339</v>
      </c>
    </row>
    <row r="23" spans="1:9" ht="30">
      <c r="A23" s="6" t="s">
        <v>74</v>
      </c>
      <c r="B23" s="21" t="s">
        <v>21</v>
      </c>
      <c r="C23" s="43">
        <v>360</v>
      </c>
      <c r="D23" s="43">
        <v>4</v>
      </c>
      <c r="E23" s="35">
        <f t="shared" si="0"/>
        <v>1.1111111111111112</v>
      </c>
      <c r="F23" s="42">
        <v>282</v>
      </c>
      <c r="G23" s="43">
        <v>28</v>
      </c>
      <c r="H23" s="35">
        <f t="shared" si="1"/>
        <v>9.929078014184398</v>
      </c>
      <c r="I23" s="36">
        <f>G23/D23*100</f>
        <v>700</v>
      </c>
    </row>
    <row r="24" spans="1:9" ht="46.5" customHeight="1">
      <c r="A24" s="8" t="s">
        <v>75</v>
      </c>
      <c r="B24" s="22" t="s">
        <v>13</v>
      </c>
      <c r="C24" s="47">
        <v>409.6</v>
      </c>
      <c r="D24" s="47">
        <v>16.6</v>
      </c>
      <c r="E24" s="35">
        <f t="shared" si="0"/>
        <v>4.052734375</v>
      </c>
      <c r="F24" s="46">
        <v>424.7</v>
      </c>
      <c r="G24" s="47">
        <v>104.2</v>
      </c>
      <c r="H24" s="35">
        <f>G24/F24*100</f>
        <v>24.534965858252885</v>
      </c>
      <c r="I24" s="36">
        <f>G24/D24*100</f>
        <v>627.710843373494</v>
      </c>
    </row>
    <row r="25" spans="1:9" ht="31.5" customHeight="1">
      <c r="A25" s="15" t="s">
        <v>14</v>
      </c>
      <c r="B25" s="28" t="s">
        <v>22</v>
      </c>
      <c r="C25" s="41">
        <f>SUM(C26:C30)</f>
        <v>6138.9</v>
      </c>
      <c r="D25" s="41">
        <f>SUM(D26:D29)</f>
        <v>54.8</v>
      </c>
      <c r="E25" s="36">
        <f t="shared" si="0"/>
        <v>0.8926680675691084</v>
      </c>
      <c r="F25" s="41">
        <f>SUM(F26:F31)</f>
        <v>10191.9</v>
      </c>
      <c r="G25" s="41">
        <f>SUM(G26:G31)</f>
        <v>3624.2</v>
      </c>
      <c r="H25" s="36">
        <f t="shared" si="1"/>
        <v>35.55961106368783</v>
      </c>
      <c r="I25" s="36">
        <f>SUM(G25)*100/D25</f>
        <v>6613.503649635037</v>
      </c>
    </row>
    <row r="26" spans="1:9" ht="32.25" customHeight="1">
      <c r="A26" s="6" t="s">
        <v>0</v>
      </c>
      <c r="B26" s="21" t="s">
        <v>26</v>
      </c>
      <c r="C26" s="42">
        <v>2755.2</v>
      </c>
      <c r="D26" s="42"/>
      <c r="E26" s="35">
        <f t="shared" si="0"/>
        <v>0</v>
      </c>
      <c r="F26" s="42">
        <v>3616.2</v>
      </c>
      <c r="G26" s="42">
        <v>3616.2</v>
      </c>
      <c r="H26" s="35">
        <f t="shared" si="1"/>
        <v>100</v>
      </c>
      <c r="I26" s="36">
        <v>0</v>
      </c>
    </row>
    <row r="27" spans="1:9" ht="28.5" customHeight="1">
      <c r="A27" s="6" t="s">
        <v>42</v>
      </c>
      <c r="B27" s="21" t="s">
        <v>41</v>
      </c>
      <c r="C27" s="42">
        <v>500</v>
      </c>
      <c r="D27" s="42">
        <v>48</v>
      </c>
      <c r="E27" s="35">
        <f t="shared" si="0"/>
        <v>9.6</v>
      </c>
      <c r="F27" s="42">
        <v>4100</v>
      </c>
      <c r="G27" s="42"/>
      <c r="H27" s="35">
        <f>SUM(G27/F27)*100</f>
        <v>0</v>
      </c>
      <c r="I27" s="36">
        <v>0</v>
      </c>
    </row>
    <row r="28" spans="1:9" ht="33.75" customHeight="1">
      <c r="A28" s="6" t="s">
        <v>9</v>
      </c>
      <c r="B28" s="21" t="s">
        <v>8</v>
      </c>
      <c r="C28" s="42">
        <v>1740</v>
      </c>
      <c r="D28" s="42"/>
      <c r="E28" s="35">
        <f t="shared" si="0"/>
        <v>0</v>
      </c>
      <c r="F28" s="42">
        <v>2221.3</v>
      </c>
      <c r="G28" s="42"/>
      <c r="H28" s="35">
        <f>G28/F28*100</f>
        <v>0</v>
      </c>
      <c r="I28" s="36">
        <v>0</v>
      </c>
    </row>
    <row r="29" spans="1:9" ht="33.75" customHeight="1">
      <c r="A29" s="8" t="s">
        <v>39</v>
      </c>
      <c r="B29" s="7" t="s">
        <v>38</v>
      </c>
      <c r="C29" s="46">
        <v>300</v>
      </c>
      <c r="D29" s="46">
        <v>6.8</v>
      </c>
      <c r="E29" s="35">
        <f>SUM(D29/C29)*100</f>
        <v>2.2666666666666666</v>
      </c>
      <c r="F29" s="46">
        <v>100</v>
      </c>
      <c r="G29" s="46">
        <v>8</v>
      </c>
      <c r="H29" s="35">
        <f>SUM(G29/F29)*100</f>
        <v>8</v>
      </c>
      <c r="I29" s="36">
        <f>SUM(G29)*100/D29</f>
        <v>117.64705882352942</v>
      </c>
    </row>
    <row r="30" spans="1:9" ht="22.5" customHeight="1">
      <c r="A30" s="8" t="s">
        <v>84</v>
      </c>
      <c r="B30" s="7" t="s">
        <v>85</v>
      </c>
      <c r="C30" s="46">
        <v>843.7</v>
      </c>
      <c r="D30" s="46"/>
      <c r="E30" s="35">
        <f>SUM(D30/C30)*100</f>
        <v>0</v>
      </c>
      <c r="F30" s="46"/>
      <c r="G30" s="46"/>
      <c r="H30" s="35"/>
      <c r="I30" s="36">
        <v>0</v>
      </c>
    </row>
    <row r="31" spans="1:9" ht="22.5" customHeight="1">
      <c r="A31" s="8" t="s">
        <v>59</v>
      </c>
      <c r="B31" s="7" t="s">
        <v>58</v>
      </c>
      <c r="C31" s="46"/>
      <c r="D31" s="46"/>
      <c r="E31" s="30"/>
      <c r="F31" s="46">
        <v>154.4</v>
      </c>
      <c r="G31" s="46"/>
      <c r="H31" s="35">
        <f>G31/F31*100</f>
        <v>0</v>
      </c>
      <c r="I31" s="36">
        <v>0</v>
      </c>
    </row>
    <row r="32" spans="1:9" ht="31.5" customHeight="1">
      <c r="A32" s="15" t="s">
        <v>76</v>
      </c>
      <c r="B32" s="28" t="s">
        <v>20</v>
      </c>
      <c r="C32" s="41">
        <v>190</v>
      </c>
      <c r="D32" s="41">
        <v>3</v>
      </c>
      <c r="E32" s="36">
        <f t="shared" si="0"/>
        <v>1.5789473684210527</v>
      </c>
      <c r="F32" s="41">
        <v>190</v>
      </c>
      <c r="G32" s="41">
        <v>33.2</v>
      </c>
      <c r="H32" s="36">
        <f t="shared" si="1"/>
        <v>17.473684210526315</v>
      </c>
      <c r="I32" s="36">
        <f>SUM(G32)*100/D32</f>
        <v>1106.6666666666667</v>
      </c>
    </row>
    <row r="33" spans="1:9" ht="30" customHeight="1">
      <c r="A33" s="16" t="s">
        <v>77</v>
      </c>
      <c r="B33" s="28" t="s">
        <v>3</v>
      </c>
      <c r="C33" s="44">
        <v>1380</v>
      </c>
      <c r="D33" s="44"/>
      <c r="E33" s="36">
        <f>D33/C33%</f>
        <v>0</v>
      </c>
      <c r="F33" s="41">
        <v>1763</v>
      </c>
      <c r="G33" s="44"/>
      <c r="H33" s="36">
        <f t="shared" si="1"/>
        <v>0</v>
      </c>
      <c r="I33" s="36">
        <v>0</v>
      </c>
    </row>
    <row r="34" spans="1:9" ht="29.25">
      <c r="A34" s="16" t="s">
        <v>43</v>
      </c>
      <c r="B34" s="28" t="s">
        <v>44</v>
      </c>
      <c r="C34" s="44">
        <v>11</v>
      </c>
      <c r="D34" s="44"/>
      <c r="E34" s="36"/>
      <c r="F34" s="41">
        <v>12.5</v>
      </c>
      <c r="G34" s="44"/>
      <c r="H34" s="36">
        <f t="shared" si="1"/>
        <v>0</v>
      </c>
      <c r="I34" s="36">
        <v>0</v>
      </c>
    </row>
    <row r="35" spans="1:9" ht="29.25" customHeight="1">
      <c r="A35" s="16" t="s">
        <v>78</v>
      </c>
      <c r="B35" s="28" t="s">
        <v>2</v>
      </c>
      <c r="C35" s="44">
        <v>60</v>
      </c>
      <c r="D35" s="44"/>
      <c r="E35" s="31"/>
      <c r="F35" s="41">
        <v>60</v>
      </c>
      <c r="G35" s="44">
        <v>20.5</v>
      </c>
      <c r="H35" s="36">
        <f t="shared" si="1"/>
        <v>34.166666666666664</v>
      </c>
      <c r="I35" s="36">
        <v>0</v>
      </c>
    </row>
    <row r="36" spans="1:9" ht="15.75" customHeight="1">
      <c r="A36" s="16" t="s">
        <v>79</v>
      </c>
      <c r="B36" s="28" t="s">
        <v>1</v>
      </c>
      <c r="C36" s="44">
        <v>3242.4</v>
      </c>
      <c r="D36" s="44">
        <v>588.9</v>
      </c>
      <c r="E36" s="36">
        <f t="shared" si="0"/>
        <v>18.162472242783124</v>
      </c>
      <c r="F36" s="41">
        <v>3441.4</v>
      </c>
      <c r="G36" s="44">
        <v>1062.5</v>
      </c>
      <c r="H36" s="36">
        <f t="shared" si="1"/>
        <v>30.874062881385484</v>
      </c>
      <c r="I36" s="36">
        <f>SUM(G36)*100/D36</f>
        <v>180.4211241297334</v>
      </c>
    </row>
    <row r="37" spans="1:9" s="34" customFormat="1" ht="30" customHeight="1">
      <c r="A37" s="24" t="s">
        <v>37</v>
      </c>
      <c r="B37" s="20" t="s">
        <v>36</v>
      </c>
      <c r="C37" s="41">
        <v>20258.4</v>
      </c>
      <c r="D37" s="41">
        <v>2659.7</v>
      </c>
      <c r="E37" s="36">
        <f>SUM(D37/C37)*100</f>
        <v>13.128874935829085</v>
      </c>
      <c r="F37" s="41">
        <v>30389.6</v>
      </c>
      <c r="G37" s="41">
        <v>3407.6</v>
      </c>
      <c r="H37" s="36">
        <f aca="true" t="shared" si="3" ref="H37:H42">SUM(G37/F37)*100</f>
        <v>11.21304656856293</v>
      </c>
      <c r="I37" s="36">
        <f>SUM(G37)*100/D37</f>
        <v>128.11971274955823</v>
      </c>
    </row>
    <row r="38" spans="1:9" s="34" customFormat="1" ht="31.5" customHeight="1">
      <c r="A38" s="24" t="s">
        <v>49</v>
      </c>
      <c r="B38" s="20" t="s">
        <v>45</v>
      </c>
      <c r="C38" s="41">
        <v>150</v>
      </c>
      <c r="D38" s="41"/>
      <c r="E38" s="36"/>
      <c r="F38" s="41">
        <v>50</v>
      </c>
      <c r="G38" s="41"/>
      <c r="H38" s="36">
        <f t="shared" si="3"/>
        <v>0</v>
      </c>
      <c r="I38" s="36">
        <v>0</v>
      </c>
    </row>
    <row r="39" spans="1:9" s="34" customFormat="1" ht="28.5">
      <c r="A39" s="24" t="s">
        <v>50</v>
      </c>
      <c r="B39" s="20" t="s">
        <v>46</v>
      </c>
      <c r="C39" s="41">
        <v>340</v>
      </c>
      <c r="D39" s="41">
        <v>30</v>
      </c>
      <c r="E39" s="36">
        <f>D39/C39%</f>
        <v>8.823529411764707</v>
      </c>
      <c r="F39" s="41">
        <v>1240</v>
      </c>
      <c r="G39" s="41">
        <v>59</v>
      </c>
      <c r="H39" s="36">
        <f t="shared" si="3"/>
        <v>4.758064516129032</v>
      </c>
      <c r="I39" s="36">
        <f>G39/D39*100</f>
        <v>196.66666666666666</v>
      </c>
    </row>
    <row r="40" spans="1:9" s="34" customFormat="1" ht="33.75" customHeight="1">
      <c r="A40" s="24" t="s">
        <v>51</v>
      </c>
      <c r="B40" s="20" t="s">
        <v>47</v>
      </c>
      <c r="C40" s="41">
        <f>C41+C42</f>
        <v>430</v>
      </c>
      <c r="D40" s="41">
        <f>D41+D42</f>
        <v>25</v>
      </c>
      <c r="E40" s="36">
        <f>D40/C40%</f>
        <v>5.813953488372094</v>
      </c>
      <c r="F40" s="41">
        <f>F41+F42</f>
        <v>250</v>
      </c>
      <c r="G40" s="41">
        <f>G41+G42</f>
        <v>30</v>
      </c>
      <c r="H40" s="36">
        <f t="shared" si="3"/>
        <v>12</v>
      </c>
      <c r="I40" s="36">
        <f>G40/D40*100</f>
        <v>120</v>
      </c>
    </row>
    <row r="41" spans="1:9" ht="30">
      <c r="A41" s="38" t="s">
        <v>53</v>
      </c>
      <c r="B41" s="7" t="s">
        <v>55</v>
      </c>
      <c r="C41" s="42">
        <v>205</v>
      </c>
      <c r="D41" s="42"/>
      <c r="E41" s="35"/>
      <c r="F41" s="42">
        <v>150</v>
      </c>
      <c r="G41" s="42"/>
      <c r="H41" s="35">
        <f t="shared" si="3"/>
        <v>0</v>
      </c>
      <c r="I41" s="36">
        <v>0</v>
      </c>
    </row>
    <row r="42" spans="1:9" ht="30">
      <c r="A42" s="38" t="s">
        <v>54</v>
      </c>
      <c r="B42" s="7" t="s">
        <v>56</v>
      </c>
      <c r="C42" s="42">
        <v>225</v>
      </c>
      <c r="D42" s="42">
        <v>25</v>
      </c>
      <c r="E42" s="35">
        <f>D42/C42%</f>
        <v>11.11111111111111</v>
      </c>
      <c r="F42" s="42">
        <v>100</v>
      </c>
      <c r="G42" s="42">
        <v>30</v>
      </c>
      <c r="H42" s="35">
        <f t="shared" si="3"/>
        <v>30</v>
      </c>
      <c r="I42" s="36">
        <v>0</v>
      </c>
    </row>
    <row r="43" spans="1:9" s="34" customFormat="1" ht="43.5" customHeight="1">
      <c r="A43" s="24" t="s">
        <v>52</v>
      </c>
      <c r="B43" s="20" t="s">
        <v>48</v>
      </c>
      <c r="C43" s="41">
        <v>2032</v>
      </c>
      <c r="D43" s="41">
        <v>608.9</v>
      </c>
      <c r="E43" s="36">
        <f>D43/C43%</f>
        <v>29.96555118110236</v>
      </c>
      <c r="F43" s="41">
        <v>1811</v>
      </c>
      <c r="G43" s="41">
        <v>707.2</v>
      </c>
      <c r="H43" s="36">
        <f t="shared" si="1"/>
        <v>39.05024848150194</v>
      </c>
      <c r="I43" s="36">
        <f>G43/D43*100</f>
        <v>116.14386598784694</v>
      </c>
    </row>
    <row r="44" spans="1:9" s="34" customFormat="1" ht="15.75">
      <c r="A44" s="32" t="s">
        <v>6</v>
      </c>
      <c r="B44" s="33"/>
      <c r="C44" s="48"/>
      <c r="D44" s="48"/>
      <c r="E44" s="33"/>
      <c r="F44" s="48"/>
      <c r="G44" s="54" t="s">
        <v>7</v>
      </c>
      <c r="H44" s="54"/>
      <c r="I44" s="54"/>
    </row>
    <row r="46" spans="1:8" ht="15.75">
      <c r="A46" s="13"/>
      <c r="B46" s="12"/>
      <c r="C46" s="39"/>
      <c r="D46" s="39"/>
      <c r="E46" s="12"/>
      <c r="F46" s="39"/>
      <c r="G46" s="39"/>
      <c r="H46" s="12"/>
    </row>
    <row r="47" spans="1:8" ht="15.75">
      <c r="A47" s="13"/>
      <c r="B47" s="12"/>
      <c r="C47" s="39"/>
      <c r="D47" s="39"/>
      <c r="E47" s="12"/>
      <c r="F47" s="39"/>
      <c r="G47" s="39"/>
      <c r="H47" s="12"/>
    </row>
  </sheetData>
  <sheetProtection/>
  <autoFilter ref="A5:B5"/>
  <mergeCells count="11">
    <mergeCell ref="D3:D4"/>
    <mergeCell ref="E3:E4"/>
    <mergeCell ref="G44:I44"/>
    <mergeCell ref="A3:A4"/>
    <mergeCell ref="B3:B4"/>
    <mergeCell ref="I3:I4"/>
    <mergeCell ref="A1:I1"/>
    <mergeCell ref="F3:F4"/>
    <mergeCell ref="G3:G4"/>
    <mergeCell ref="H3:H4"/>
    <mergeCell ref="C3:C4"/>
  </mergeCells>
  <printOptions/>
  <pageMargins left="0.9055118110236221" right="0.31496062992125984" top="0" bottom="0" header="0" footer="0"/>
  <pageSetup horizontalDpi="600" verticalDpi="600" orientation="landscape" paperSize="9" scale="76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Осипова НЕ</cp:lastModifiedBy>
  <cp:lastPrinted>2019-07-22T06:23:22Z</cp:lastPrinted>
  <dcterms:created xsi:type="dcterms:W3CDTF">2007-11-27T07:44:03Z</dcterms:created>
  <dcterms:modified xsi:type="dcterms:W3CDTF">2019-07-22T06:42:36Z</dcterms:modified>
  <cp:category/>
  <cp:version/>
  <cp:contentType/>
  <cp:contentStatus/>
</cp:coreProperties>
</file>