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60" windowWidth="9720" windowHeight="7080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</workbook>
</file>

<file path=xl/calcChain.xml><?xml version="1.0" encoding="utf-8"?>
<calcChain xmlns="http://schemas.openxmlformats.org/spreadsheetml/2006/main">
  <c r="L116" i="3"/>
  <c r="L104"/>
  <c r="L101"/>
  <c r="I101"/>
  <c r="I138"/>
  <c r="L138" s="1"/>
  <c r="I30"/>
  <c r="I33"/>
  <c r="F153"/>
  <c r="I79"/>
  <c r="I10"/>
  <c r="I9"/>
  <c r="I8"/>
  <c r="I7"/>
  <c r="I6" l="1"/>
  <c r="K153"/>
  <c r="H153"/>
  <c r="G153"/>
  <c r="L100"/>
  <c r="L67"/>
  <c r="L121"/>
  <c r="L129"/>
  <c r="L124"/>
  <c r="L142"/>
  <c r="L136"/>
  <c r="K152"/>
  <c r="L149"/>
  <c r="K148"/>
  <c r="L145"/>
  <c r="K144"/>
  <c r="H142"/>
  <c r="K142"/>
  <c r="L141"/>
  <c r="L140"/>
  <c r="L139"/>
  <c r="K138"/>
  <c r="H138"/>
  <c r="G138"/>
  <c r="K136"/>
  <c r="L134"/>
  <c r="L135"/>
  <c r="K133"/>
  <c r="L131"/>
  <c r="K129"/>
  <c r="L127"/>
  <c r="L126"/>
  <c r="K126"/>
  <c r="L123"/>
  <c r="K124"/>
  <c r="L120"/>
  <c r="K121"/>
  <c r="K118"/>
  <c r="L109"/>
  <c r="L108" s="1"/>
  <c r="K108"/>
  <c r="K109"/>
  <c r="K110"/>
  <c r="K111"/>
  <c r="L105"/>
  <c r="J106"/>
  <c r="K106"/>
  <c r="K101"/>
  <c r="L99"/>
  <c r="L98"/>
  <c r="K97"/>
  <c r="J97"/>
  <c r="L73"/>
  <c r="L72"/>
  <c r="L71"/>
  <c r="K69"/>
  <c r="K73"/>
  <c r="K72"/>
  <c r="K71"/>
  <c r="K70"/>
  <c r="J70"/>
  <c r="L96"/>
  <c r="L92"/>
  <c r="L91"/>
  <c r="K91"/>
  <c r="L87"/>
  <c r="L86"/>
  <c r="K86"/>
  <c r="L83"/>
  <c r="L82"/>
  <c r="K82"/>
  <c r="L80"/>
  <c r="L79"/>
  <c r="K79"/>
  <c r="L77"/>
  <c r="L76"/>
  <c r="L74"/>
  <c r="K74"/>
  <c r="H67" l="1"/>
  <c r="K67"/>
  <c r="J67"/>
  <c r="L64"/>
  <c r="L65"/>
  <c r="K64"/>
  <c r="L63"/>
  <c r="L61"/>
  <c r="L60"/>
  <c r="K60"/>
  <c r="L54"/>
  <c r="L58"/>
  <c r="L57"/>
  <c r="L56"/>
  <c r="L55"/>
  <c r="K54"/>
  <c r="J54"/>
  <c r="I54"/>
  <c r="H54"/>
  <c r="G54"/>
  <c r="F54"/>
  <c r="K52"/>
  <c r="H52"/>
  <c r="K43"/>
  <c r="K44"/>
  <c r="F44"/>
  <c r="L46"/>
  <c r="L47"/>
  <c r="K46"/>
  <c r="L49"/>
  <c r="L50"/>
  <c r="K49"/>
  <c r="L42"/>
  <c r="L40"/>
  <c r="K39"/>
  <c r="L38"/>
  <c r="L35"/>
  <c r="K34"/>
  <c r="K29"/>
  <c r="L27" l="1"/>
  <c r="L28"/>
  <c r="L26"/>
  <c r="L25"/>
  <c r="K24"/>
  <c r="L11" l="1"/>
  <c r="L9"/>
  <c r="L8"/>
  <c r="L7"/>
  <c r="K22" l="1"/>
  <c r="J22"/>
  <c r="L18"/>
  <c r="L17"/>
  <c r="L20"/>
  <c r="L19"/>
  <c r="J16"/>
  <c r="K16"/>
  <c r="L15"/>
  <c r="L14"/>
  <c r="L13"/>
  <c r="K12"/>
  <c r="J12"/>
  <c r="K6"/>
  <c r="J6"/>
  <c r="F30"/>
  <c r="F33"/>
  <c r="L30"/>
  <c r="J133"/>
  <c r="I133"/>
  <c r="H24"/>
  <c r="I160"/>
  <c r="I159"/>
  <c r="I152"/>
  <c r="L152" s="1"/>
  <c r="I148"/>
  <c r="I144"/>
  <c r="L144" s="1"/>
  <c r="I142"/>
  <c r="I126"/>
  <c r="I129" s="1"/>
  <c r="I124"/>
  <c r="I121"/>
  <c r="I112"/>
  <c r="I109"/>
  <c r="I108" s="1"/>
  <c r="I118" s="1"/>
  <c r="I97"/>
  <c r="L97" s="1"/>
  <c r="I91"/>
  <c r="I86"/>
  <c r="I82"/>
  <c r="I74"/>
  <c r="I73"/>
  <c r="I72"/>
  <c r="I71"/>
  <c r="I70"/>
  <c r="L70" s="1"/>
  <c r="I64"/>
  <c r="I62"/>
  <c r="I60"/>
  <c r="I67" s="1"/>
  <c r="I49"/>
  <c r="I46"/>
  <c r="I45"/>
  <c r="I44"/>
  <c r="I39"/>
  <c r="L39" s="1"/>
  <c r="I34"/>
  <c r="L34" s="1"/>
  <c r="I32"/>
  <c r="I31"/>
  <c r="I24"/>
  <c r="I16"/>
  <c r="L16" s="1"/>
  <c r="I12"/>
  <c r="L12" s="1"/>
  <c r="I11"/>
  <c r="L10"/>
  <c r="F7"/>
  <c r="L24" l="1"/>
  <c r="I136"/>
  <c r="L133"/>
  <c r="I157"/>
  <c r="I156"/>
  <c r="I43"/>
  <c r="I69"/>
  <c r="I29"/>
  <c r="I52" s="1"/>
  <c r="L52" s="1"/>
  <c r="I158"/>
  <c r="I155"/>
  <c r="G61"/>
  <c r="G60" s="1"/>
  <c r="G67" s="1"/>
  <c r="L148"/>
  <c r="J136"/>
  <c r="L102"/>
  <c r="L103"/>
  <c r="L95"/>
  <c r="G109"/>
  <c r="G108" s="1"/>
  <c r="H109"/>
  <c r="H108" s="1"/>
  <c r="H118" s="1"/>
  <c r="J109"/>
  <c r="J108" s="1"/>
  <c r="L113"/>
  <c r="H160"/>
  <c r="H159"/>
  <c r="H152"/>
  <c r="H148"/>
  <c r="H144"/>
  <c r="H136"/>
  <c r="H126"/>
  <c r="H129" s="1"/>
  <c r="H124"/>
  <c r="H121"/>
  <c r="H112"/>
  <c r="H101"/>
  <c r="H97"/>
  <c r="H91"/>
  <c r="H86"/>
  <c r="H82"/>
  <c r="H79"/>
  <c r="H74"/>
  <c r="H73"/>
  <c r="H72"/>
  <c r="H71"/>
  <c r="H70"/>
  <c r="H64"/>
  <c r="H62"/>
  <c r="H49"/>
  <c r="H46"/>
  <c r="H45"/>
  <c r="H44"/>
  <c r="H39"/>
  <c r="H34"/>
  <c r="H32"/>
  <c r="H31"/>
  <c r="H16"/>
  <c r="H12"/>
  <c r="H11"/>
  <c r="H10"/>
  <c r="G136"/>
  <c r="F133"/>
  <c r="F24"/>
  <c r="F112"/>
  <c r="G7"/>
  <c r="F8"/>
  <c r="G8"/>
  <c r="F9"/>
  <c r="G9"/>
  <c r="F10"/>
  <c r="F11"/>
  <c r="G11"/>
  <c r="F12"/>
  <c r="G12"/>
  <c r="F16"/>
  <c r="G16"/>
  <c r="G24"/>
  <c r="F31"/>
  <c r="G31"/>
  <c r="F32"/>
  <c r="F29" s="1"/>
  <c r="G32"/>
  <c r="G33"/>
  <c r="F34"/>
  <c r="G34"/>
  <c r="F39"/>
  <c r="G39"/>
  <c r="F45"/>
  <c r="G45"/>
  <c r="F46"/>
  <c r="F49"/>
  <c r="G49"/>
  <c r="F61"/>
  <c r="F62"/>
  <c r="G62"/>
  <c r="F64"/>
  <c r="G64"/>
  <c r="F70"/>
  <c r="G70"/>
  <c r="F71"/>
  <c r="G71"/>
  <c r="F72"/>
  <c r="G72"/>
  <c r="F73"/>
  <c r="G73"/>
  <c r="F74"/>
  <c r="G74"/>
  <c r="F79"/>
  <c r="G79"/>
  <c r="F82"/>
  <c r="G82"/>
  <c r="F86"/>
  <c r="G86"/>
  <c r="F91"/>
  <c r="G91"/>
  <c r="F97"/>
  <c r="G97"/>
  <c r="F101"/>
  <c r="G101"/>
  <c r="F109"/>
  <c r="F110"/>
  <c r="F111"/>
  <c r="G112"/>
  <c r="F121"/>
  <c r="G121"/>
  <c r="F124"/>
  <c r="G124"/>
  <c r="F126"/>
  <c r="F129" s="1"/>
  <c r="G126"/>
  <c r="F138"/>
  <c r="F142" s="1"/>
  <c r="G142"/>
  <c r="F144"/>
  <c r="G144"/>
  <c r="F148"/>
  <c r="G148"/>
  <c r="F152"/>
  <c r="G152"/>
  <c r="F159"/>
  <c r="G159"/>
  <c r="F160"/>
  <c r="G160"/>
  <c r="J31"/>
  <c r="J34"/>
  <c r="L36"/>
  <c r="J32"/>
  <c r="J152"/>
  <c r="L151"/>
  <c r="L150"/>
  <c r="J148"/>
  <c r="I106" l="1"/>
  <c r="L106" s="1"/>
  <c r="L69"/>
  <c r="H43"/>
  <c r="I22"/>
  <c r="L22" s="1"/>
  <c r="L6"/>
  <c r="F157"/>
  <c r="F136"/>
  <c r="F60"/>
  <c r="F158"/>
  <c r="G129"/>
  <c r="I162"/>
  <c r="G158"/>
  <c r="H69"/>
  <c r="H106" s="1"/>
  <c r="H60"/>
  <c r="H157"/>
  <c r="G156"/>
  <c r="G118"/>
  <c r="H158"/>
  <c r="G157"/>
  <c r="H156"/>
  <c r="H155"/>
  <c r="H29"/>
  <c r="H6"/>
  <c r="H22" s="1"/>
  <c r="L31"/>
  <c r="G43"/>
  <c r="G52" s="1"/>
  <c r="F43"/>
  <c r="F156"/>
  <c r="G155"/>
  <c r="F155"/>
  <c r="F108"/>
  <c r="F118" s="1"/>
  <c r="G69"/>
  <c r="F69"/>
  <c r="F106" s="1"/>
  <c r="F6"/>
  <c r="F22" s="1"/>
  <c r="G29"/>
  <c r="G6"/>
  <c r="J29"/>
  <c r="F52" l="1"/>
  <c r="I153"/>
  <c r="F67"/>
  <c r="G162"/>
  <c r="G22"/>
  <c r="H162"/>
  <c r="G106"/>
  <c r="F162"/>
  <c r="J24"/>
  <c r="J138" l="1"/>
  <c r="J91"/>
  <c r="L117" l="1"/>
  <c r="J159" l="1"/>
  <c r="L159" l="1"/>
  <c r="L114" l="1"/>
  <c r="L115"/>
  <c r="L85"/>
  <c r="L88"/>
  <c r="L89"/>
  <c r="L90"/>
  <c r="L93"/>
  <c r="L94"/>
  <c r="L75"/>
  <c r="L78"/>
  <c r="L81"/>
  <c r="L84"/>
  <c r="L66"/>
  <c r="L41"/>
  <c r="L48"/>
  <c r="L51"/>
  <c r="L37"/>
  <c r="L21"/>
  <c r="J160"/>
  <c r="L32" l="1"/>
  <c r="L33"/>
  <c r="L29" s="1"/>
  <c r="L160"/>
  <c r="L146"/>
  <c r="L147"/>
  <c r="J144"/>
  <c r="J39" l="1"/>
  <c r="J142" l="1"/>
  <c r="J73" l="1"/>
  <c r="J72"/>
  <c r="J71"/>
  <c r="J156" l="1"/>
  <c r="J69"/>
  <c r="J101" l="1"/>
  <c r="J45" l="1"/>
  <c r="J43" s="1"/>
  <c r="J44"/>
  <c r="L44" s="1"/>
  <c r="J52" l="1"/>
  <c r="L43"/>
  <c r="L45"/>
  <c r="J62" l="1"/>
  <c r="L62" l="1"/>
  <c r="J157" l="1"/>
  <c r="J158"/>
  <c r="J155"/>
  <c r="J162" l="1"/>
  <c r="L155"/>
  <c r="L158"/>
  <c r="J79" l="1"/>
  <c r="J11" l="1"/>
  <c r="J64"/>
  <c r="J60"/>
  <c r="J86"/>
  <c r="J82"/>
  <c r="J74"/>
  <c r="J121"/>
  <c r="J49"/>
  <c r="L128"/>
  <c r="J126"/>
  <c r="J124"/>
  <c r="J112"/>
  <c r="L112" s="1"/>
  <c r="J46"/>
  <c r="J129" l="1"/>
  <c r="L110"/>
  <c r="L157"/>
  <c r="L111"/>
  <c r="J118"/>
  <c r="L118" s="1"/>
  <c r="L153" s="1"/>
  <c r="J153" l="1"/>
  <c r="L156"/>
  <c r="L162" s="1"/>
</calcChain>
</file>

<file path=xl/sharedStrings.xml><?xml version="1.0" encoding="utf-8"?>
<sst xmlns="http://schemas.openxmlformats.org/spreadsheetml/2006/main" count="316" uniqueCount="152">
  <si>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</si>
  <si>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</si>
  <si>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</si>
  <si>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</si>
  <si>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</si>
  <si>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</si>
  <si>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</si>
  <si>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</si>
  <si>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</si>
  <si>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</si>
  <si>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</si>
  <si>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</si>
  <si>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 xml:space="preserve">Администрация ММР Отдел информации и общественных отношений </t>
  </si>
  <si>
    <t>Итого по отделу:</t>
  </si>
  <si>
    <t>Комитет образования администрации ММР</t>
  </si>
  <si>
    <t xml:space="preserve">Комитет образования администрации ММР </t>
  </si>
  <si>
    <t>всего</t>
  </si>
  <si>
    <t>источник финансирования</t>
  </si>
  <si>
    <t>местный бюджет</t>
  </si>
  <si>
    <t>областной бюджет</t>
  </si>
  <si>
    <t>внебюджет</t>
  </si>
  <si>
    <t>Наименование муниципальной программы/подпрограммы</t>
  </si>
  <si>
    <t>подпрограмма "Развитие системы дошкольного образования"</t>
  </si>
  <si>
    <t>1.1.</t>
  </si>
  <si>
    <t>1.2.</t>
  </si>
  <si>
    <t>Отдел информации и общественных отношений администрации ММР</t>
  </si>
  <si>
    <t xml:space="preserve">Управление экономического развития администрации ММР </t>
  </si>
  <si>
    <t>3.1.</t>
  </si>
  <si>
    <t>3.2.</t>
  </si>
  <si>
    <t>федеральный бюджет</t>
  </si>
  <si>
    <t>подпрограмма "Обеспечение жилыми помещениями молодых семей ММР"</t>
  </si>
  <si>
    <t>6.1.</t>
  </si>
  <si>
    <t>6.2.</t>
  </si>
  <si>
    <t xml:space="preserve">Управление экономического развития и торговли </t>
  </si>
  <si>
    <t>Итого по отделу</t>
  </si>
  <si>
    <t>ИТОГО</t>
  </si>
  <si>
    <t>Правовое управление</t>
  </si>
  <si>
    <t>Отдел кадров</t>
  </si>
  <si>
    <t>Отдел кадров администрации ММР</t>
  </si>
  <si>
    <t>подпрограмма "Развитие системы общего и дополнительного образования"</t>
  </si>
  <si>
    <t>Отдел по защите информации</t>
  </si>
  <si>
    <t>Отдел по защите информации адинистрации ММР</t>
  </si>
  <si>
    <t>Отдел строительства и архитектуры</t>
  </si>
  <si>
    <t>Управление земельно-имущественных отношений</t>
  </si>
  <si>
    <t>Управление земельно-имущественных отношений администрации ММР</t>
  </si>
  <si>
    <t>спонсорская помощь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</si>
  <si>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</si>
  <si>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</si>
  <si>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</si>
  <si>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</si>
  <si>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</si>
  <si>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</si>
  <si>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</si>
  <si>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</si>
  <si>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</si>
  <si>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средства муницип. дорожного фонда</t>
  </si>
  <si>
    <t>16.</t>
  </si>
  <si>
    <t>4.</t>
  </si>
  <si>
    <t>подпрограмма "Развитие туризма на территории ММР"</t>
  </si>
  <si>
    <t>17.</t>
  </si>
  <si>
    <t>3.</t>
  </si>
  <si>
    <t>4.1.</t>
  </si>
  <si>
    <t>4.2.</t>
  </si>
  <si>
    <t>5.</t>
  </si>
  <si>
    <t>6.</t>
  </si>
  <si>
    <t>7.1.</t>
  </si>
  <si>
    <t>7.2.</t>
  </si>
  <si>
    <t>7.3.</t>
  </si>
  <si>
    <t>7.4.</t>
  </si>
  <si>
    <t>7.5.</t>
  </si>
  <si>
    <t>18.</t>
  </si>
  <si>
    <t>Отдел по делам ГО и ЧС</t>
  </si>
  <si>
    <t>Отдел ГО и ЧС</t>
  </si>
  <si>
    <t>7.6.</t>
  </si>
  <si>
    <t>средства собственников жилья</t>
  </si>
  <si>
    <t>МДФ</t>
  </si>
  <si>
    <t>Управление экономического развития администрации ММР</t>
  </si>
  <si>
    <t>2024 г.</t>
  </si>
  <si>
    <t>Комитет культуры, спорта и молодежной политики администрации ММР</t>
  </si>
  <si>
    <t>9.1.</t>
  </si>
  <si>
    <t>9.2.</t>
  </si>
  <si>
    <t>программа "Переселение граждан из аварийного жилищного фонда"</t>
  </si>
  <si>
    <t>2022-2025 гг.</t>
  </si>
  <si>
    <t>19.</t>
  </si>
  <si>
    <t>2025 г.</t>
  </si>
  <si>
    <t>2023г.</t>
  </si>
  <si>
    <t>Отдел по правовому обеспечению администрации ММР</t>
  </si>
  <si>
    <t>программа "Противодействие коррупции в Марксовском муниципальном районе"</t>
  </si>
  <si>
    <t>Программа "Социальная поддержка отдельных категорий граждан Марксовского муниципального района"</t>
  </si>
  <si>
    <t>программа "Информационное общество "</t>
  </si>
  <si>
    <t>программа "Развитие муниципальной службы в администрации Марксовского муниципального района"</t>
  </si>
  <si>
    <t>программа "Развитие транспортной системы в Марксовском муниципальном районе "</t>
  </si>
  <si>
    <t>МП "Развитие образования в Марксовском муниципальном районе"</t>
  </si>
  <si>
    <t>МП "Развитие культуры на территории Марксовского муниципального района"</t>
  </si>
  <si>
    <t xml:space="preserve">подпрограмма "Развитие физической культуры и спорта в ММР" </t>
  </si>
  <si>
    <t>подпрограмма "Организация отдыха и оздоровления детей в загородных оздоровительных лагерях  ММР"</t>
  </si>
  <si>
    <t xml:space="preserve">подпрограмма "Развитие молодежной политики ММР" </t>
  </si>
  <si>
    <t>программа "Развитие молодежной политики и туризма Марксовского муниципального района "</t>
  </si>
  <si>
    <t>Программа "Профилактика правонарушений и комплексные меры противодействия злоупотреблению наркотиками и их незаконному обороту в Марксовском муниципальном районе"</t>
  </si>
  <si>
    <t>подпрограмма "Профилактика правонарушений в Марксовском муниципальном районе "</t>
  </si>
  <si>
    <t>подпрограмма "Комплексные меры проитиводействия злоупотреблению наркотиками и их незаконному обороту в Марксовском муниципальном районе"</t>
  </si>
  <si>
    <t>программа "Развитие конкурентноспособной экономики в Марксовском муниципальном районе"</t>
  </si>
  <si>
    <t>подпрограмма "Развитие малого и среднего предпринимательства в ММР "</t>
  </si>
  <si>
    <t>подпрограмма "Повышение инвестиционной привлекательности ММР "</t>
  </si>
  <si>
    <t>программа: "Сохранение объектов культурного наследия Марксовского муниципального района"</t>
  </si>
  <si>
    <t>программа: "Градостроительное планирование развития территорий и поселений Марксовского муниципального района"</t>
  </si>
  <si>
    <t>программа: "Управление земельно-имущественными ресурсами Марксовского муниципального района"</t>
  </si>
  <si>
    <t>программа: "Профилактика терроризма и экстремизма в  Марксовском муниципальном районе "</t>
  </si>
  <si>
    <t>программа: "Защита населения и территорий от чрезвычайных ситуаций и развитие гражданской обороны в  Марксовском муниципальном районе"</t>
  </si>
  <si>
    <t>программа "Развитие жилищно-коммунальной инфраструктуры Марксовского муниципального района"</t>
  </si>
  <si>
    <t>подпрограмма "Повышение качества водоснабжения и водоотведения  ММР "</t>
  </si>
  <si>
    <t>подпрограмма "Энергосбережение и повышение энергетической эффективности ММР "</t>
  </si>
  <si>
    <t>подпрограмма "Капитальный ремонт многоквартирных жилых домов, расположенных на территории МО городл Маркс "</t>
  </si>
  <si>
    <t>подпрограмма "Отлов и содержание безнадзорных животных в Марксовском муниципальном районе "</t>
  </si>
  <si>
    <t>Администрация ММР    Комитет строительства, благоустройства и дорожного хозяйства  АММР</t>
  </si>
  <si>
    <t>Комитет строительства, благоустройства и дорожного хозяйства АММР</t>
  </si>
  <si>
    <t>Администрация ММР     Комитет строительства, благоустройства и дорожного хозяйства  АММР</t>
  </si>
  <si>
    <t>Отдел строительства и архитектуры комитета строительства, благоустройства и дорожного хозяйства администрации ММР</t>
  </si>
  <si>
    <t>2026 г.</t>
  </si>
  <si>
    <t>программа "Обеспечение прав потребителей в Марксовском муниципальном районе "</t>
  </si>
  <si>
    <t>2024-2028 гг.</t>
  </si>
  <si>
    <t>28.12.2023 г. № 2235-н</t>
  </si>
  <si>
    <t>2027 г.</t>
  </si>
  <si>
    <t>2023-2027 гг.</t>
  </si>
  <si>
    <t>2028 г.</t>
  </si>
  <si>
    <t>2023-2028 г.</t>
  </si>
  <si>
    <t>2023-2028г.</t>
  </si>
  <si>
    <t>2023-2028 гг.</t>
  </si>
  <si>
    <r>
      <t xml:space="preserve">30.12.2022 г. № 2557-н, </t>
    </r>
    <r>
      <rPr>
        <sz val="8"/>
        <rFont val="Arial"/>
        <family val="2"/>
        <charset val="204"/>
      </rPr>
      <t>03.08.2023 г. №1338-н, 22.12.2023 г. №2165-н, 25.12.2024 г. №2314-н, 30.12.2025 г. №2722-н</t>
    </r>
  </si>
  <si>
    <t>программа "Развитие физической культуры, спорта, организация отдыха и оздоровления детей в загородных оздоровительных лагерях Марксовского муниципального района"</t>
  </si>
  <si>
    <r>
      <t xml:space="preserve">30.12.2022 г. № 2560-н, </t>
    </r>
    <r>
      <rPr>
        <sz val="8"/>
        <rFont val="Arial"/>
        <family val="2"/>
        <charset val="204"/>
      </rPr>
      <t>13.12.2023 г. №2091-н, 28.12.2023 г. №2222-н, 22.08.2024 г. №1405-н, 25.12.2024 г. №2312-н, 09.09.2025 г. №1574-н,                                          30.12.2025 г. № 2714-н</t>
    </r>
  </si>
  <si>
    <r>
      <t>12.12.2022 г. № 2396-н,</t>
    </r>
    <r>
      <rPr>
        <sz val="8"/>
        <rFont val="Arial"/>
        <family val="2"/>
        <charset val="204"/>
      </rPr>
      <t xml:space="preserve"> 10.04.2023 г. №555-н, 01.06.2023 г. №894-н, 13.12.2023 г. №2094-н, 
28.12.2023 г. №2223-н, 19.01.2024 г. №58-н, 
05.04.2024 г. №556-н, 21.05.2024 г. №786-н, 
24.05.2024 г. №830-н, 14.06.2024 г. №971-н, 
19.12.2024 г. №2236-н, 26.12.2024 г. № 2329-н, 01.08.2025 г. №1222-н,  23.10.2025 г. № 1942-н,     29.12.2025 г. № 2666-н</t>
    </r>
  </si>
  <si>
    <r>
      <t xml:space="preserve">29.12.2023 г. № 2257-н, </t>
    </r>
    <r>
      <rPr>
        <sz val="8"/>
        <rFont val="Arial"/>
        <family val="2"/>
        <charset val="204"/>
      </rPr>
      <t>13.12.2024 г. №2159-н, 30.12.2025 г. № 2718-н</t>
    </r>
  </si>
  <si>
    <r>
      <t xml:space="preserve">21.12.2022 г. № 2484-н, </t>
    </r>
    <r>
      <rPr>
        <sz val="8"/>
        <rFont val="Arial"/>
        <family val="2"/>
        <charset val="204"/>
      </rPr>
      <t>29.03.2023 г. №449-н, 28.06.2023 г. №1078-н, 15.09.2023 г. №1581-н, 15.11.2023 г. №1882-н, 04.12.2023 г. №2033-н, 14.12.2023 г. №2096-н, 29.12.2023 г. №2256-н, 25.04.2024 г. №658-н, 21.08.2024 г. №1398-н, 
11.10.2024 г. №1714-н, 29.11.2024 г. №2021-н, 27.12.2024 г. №2356-н, 31.01.2025 г. №182-н, 
04.06.2025 г. №848-н, 11.11.2025 г. №2143-н,  
08.12.2025 г. № 2393-н, 30.12.2025 г. № 2720-н</t>
    </r>
  </si>
  <si>
    <r>
      <t xml:space="preserve">30.12.2022 г. № 2556-н, </t>
    </r>
    <r>
      <rPr>
        <sz val="8"/>
        <rFont val="Arial"/>
        <family val="2"/>
        <charset val="204"/>
      </rPr>
      <t xml:space="preserve">06.04.2023 г. №522-н, 04.05.2023 г. №701-н, 31.05.2023 г. №887-н, 
03.08.2023 г. №1339-н, 29.11.2023 г. №1991-н, 20.06.2024 г. №998-н, 25.12.2024 г. №2316-н, 
12.09.2025 г. №1628-н, 03.10.2025 г. №1786-н,        30.12.2025 г. № 2732-н, </t>
    </r>
  </si>
  <si>
    <r>
      <t xml:space="preserve"> 19.01.2023 г № 56-н,</t>
    </r>
    <r>
      <rPr>
        <sz val="8"/>
        <rFont val="Arial"/>
        <family val="2"/>
        <charset val="204"/>
      </rPr>
      <t xml:space="preserve"> 17.07.2024 г. №1159-н, 
31.07.2024 г. №1249-н, 16.12.2024 г. №2177-н, 25.12.2025 г. № 2621-н</t>
    </r>
  </si>
  <si>
    <r>
      <t xml:space="preserve">22.12.2022 г. № 2497-н, </t>
    </r>
    <r>
      <rPr>
        <sz val="8"/>
        <rFont val="Arial"/>
        <family val="2"/>
        <charset val="204"/>
      </rPr>
      <t>13.12.2023 г. №2093-н, 28.12.2023 г. №2219-н, 15.07.2024 г. №1154-н, 25.12.2024 г. №2313-н, 01.12.2025 г. №2320-н, 16.12.2025 г. №2519-н, 30.12.2025 г. №2726-н, 30.03.2026 г. №657-н</t>
    </r>
  </si>
  <si>
    <r>
      <t xml:space="preserve"> 16.01.2023 г № 25-н, </t>
    </r>
    <r>
      <rPr>
        <sz val="8"/>
        <rFont val="Arial"/>
        <family val="2"/>
        <charset val="204"/>
      </rPr>
      <t>14.04.2023 г. №577-н, 
26.12.2023 г. №2183-н, 12.02.2024 г. №188-н, 
13.12.2024 г. № 2158-н, 28.12.2024 г. №2365-н, 17.03.2025 г. №403-н, 23.06.2025 г. №960-н, 
13.08.2025 г. №1317-н, 04.12.2025 №  2359-н,
24.04.2026 г. №885-н</t>
    </r>
  </si>
  <si>
    <r>
      <t xml:space="preserve">30.12.2022 г. № 2563-н, </t>
    </r>
    <r>
      <rPr>
        <sz val="8"/>
        <rFont val="Arial"/>
        <family val="2"/>
        <charset val="204"/>
      </rPr>
      <t>29.12.2023 г. №2245-н, 02.08.2024 г. №1270-н, 15.11.2024 г. №1947-н, 23.12.2024 г. №2253-н, 27.12.2024 г. №2349-н, 11.12.2025 г. №2422-н, 30.12.2025 г. №2673-н, 24.02.2026 г. №335-н, 08.04.2026 г. № 741-н</t>
    </r>
  </si>
  <si>
    <r>
      <t xml:space="preserve">19.01.2023 г. № 58-н, </t>
    </r>
    <r>
      <rPr>
        <sz val="8"/>
        <rFont val="Arial"/>
        <family val="2"/>
        <charset val="204"/>
      </rPr>
      <t>01.02.2023 г. №137-н, 
01.03.2023 г. №293-н, 07.03.2023 г. №323-н, 
23.03.2023 г. №444-н, 18.04.2023 г. №587-н, 
11.05.2023 г. №746-н, 24.07.2023 г. №1258-н,
 07.08.2023 г. №1345-н, 24.10.2023 г. №1758-н, 06.12.2023 г. №2050-н, 14.12.2023 г. №2099-н, 29.12.2023 г. №2240-н, 29.01.2024 г. №104-н, 
07.03.2024 г. №332-н, 10.04.2024 г. №570-н,  
24.04.2024 г. №652-н, 20.05.2024 г. №778-н, 
19.07.2024 г. №1184-н, 23.08.2024 г. №1417-н, 28.10.2024 г. №1828-н, 03.12.2024 г. №2056-н, 27.12.2024 г. №2350-н, 20.02.2025 г. №291-н, 
28.03.2025 г. №485-н, 11.04.2025 г. №547-н, 
18.04.2025 г. №599-н, 30.05.2025 г. №821-н, 
03.07.2025г. № 1002-н,  11.07.2025 г. №1065-н,29.07.2025 г. №1195-н, 14.08.2025 г. №1345-н,11.09.2025 г. №1608-н, 24.09.2025 г. №1717-н, 08.10.2025 № 1805-н, 23.10.2025 г № 1918-н, 
27.11.2025 г №2292-н  24.12.2025 г. № 2616-н,                                                                             30.12.2025 г. № 2739-н, 30.04.2026 г. № 923-н</t>
    </r>
  </si>
  <si>
    <t>подпрограмма "Устойчивое развитие сельских и городских территорий ММР "</t>
  </si>
  <si>
    <r>
      <t xml:space="preserve">30.12.2022 г. № 2567-н, </t>
    </r>
    <r>
      <rPr>
        <sz val="8"/>
        <rFont val="Arial"/>
        <family val="2"/>
        <charset val="204"/>
      </rPr>
      <t>30.03.2023 г. №469-н, 16.08.2023 г. №1423-н, 29.12.2023 г. №2255-н, 24.04.2024 г. №639-н, 28.12.2024 г. №2360-н, 
11.04.2025 г. №545-н, 08.08.2025 г. №1294-н, 
30.12.2025 г. №2730-н, 26.05.2026 г. №  1172-н</t>
    </r>
  </si>
  <si>
    <r>
      <t>30.12.2022 г. № 2591-н,</t>
    </r>
    <r>
      <rPr>
        <sz val="8"/>
        <rFont val="Arial"/>
        <family val="2"/>
        <charset val="204"/>
      </rPr>
      <t xml:space="preserve"> 27.12.2023 г. №2199-н, 
29.12.2023 г. №2242-н, 08.08.2024 г. №1291-н, 
22.11.2024 г. №1988-н, 26.12.2024 г. №2330-н, 
15.09.2025 г. №1635-н, 30.12.2025 г. № 2723-н, 
21.05.2026 г. №  1122-н</t>
    </r>
  </si>
  <si>
    <r>
      <t xml:space="preserve">28.11.2022 г. № 2305-н, </t>
    </r>
    <r>
      <rPr>
        <sz val="8"/>
        <rFont val="Arial"/>
        <family val="2"/>
        <charset val="204"/>
      </rPr>
      <t>10.02.2023 г. №190-н, 
29.12.2023 г. №2260-н, 12.05.2026 г. №  1009-н</t>
    </r>
  </si>
  <si>
    <t>федеральный бюджет (средства Фонда</t>
  </si>
  <si>
    <t>ППК "Фонд развития территорий"</t>
  </si>
  <si>
    <t>Отдел по жилищной политици администрации ММР</t>
  </si>
  <si>
    <r>
      <t xml:space="preserve">29.12.2022 г. № 2536-н, </t>
    </r>
    <r>
      <rPr>
        <sz val="8"/>
        <rFont val="Arial"/>
        <family val="2"/>
        <charset val="204"/>
      </rPr>
      <t>18.01.2023г. №50-н, 
26.01.2023 г. №107-н, 15.03.2023 г. №377-н, 
10.05.2023 г. №726-н, 06.06.2023 г. №936-н, 
20.06.2023 г. №1048-н, 01.11.2023 г. №1822-н, 29.12.2023 г. №2247-н, 06.02.2024 г. №140-н, 
08.04.2024 г. №562-н, 24.05.2024 г. №829-н, 
02.07.2024 г. №1056-н, 16.08.2024 г. №1332-н, 16.09.2024 г. №1512-н, 26.09.2024 г. №1583-н, 14.10.2024 г. №1729-н, 15.11.2024 г. №1946-н, 06.12.2024 г. №2122-н, 27.12.2024 г. №2341-н, 17.01.2025 г. №38-н, 29.01.2025 г. №140-н, 
30.01.2025 г. №163-н, 27.02.2025 г. №323-н, 
18.03.2025 г. №429-н, 16.04.2025 г. №596-н, 
20.05.2025 г. №729-н, 18.06.2025 г. №925-н, 
09.07.2025 г. №1049-н, 13.08.2025 г. №1316-н, 17.09.2025 г. №1662-н, 22.10.25 г. №1917-н, 
14.11.2025 г. №2172-н, 30.12.2025 г. №2715-н, 22.01.2026 7. №54-н, 27.01.2026 г. №101-н, 
11.02.2026 г. №206-н, 08.04.2026 г. № 740-н,
24.04.2026 г. № 883-н, 07.05.2026 г. №  987-н,
19.06.2026 г. №  1375-н</t>
    </r>
  </si>
  <si>
    <r>
      <t xml:space="preserve">26.12.2022 г. № 2508-н, </t>
    </r>
    <r>
      <rPr>
        <sz val="8"/>
        <rFont val="Arial"/>
        <family val="2"/>
        <charset val="204"/>
      </rPr>
      <t>14.06.2023 г. №978-н, 01.08.2023 г. №1322-н, 07.12.2023 г. №2055-н, 29.12.2023 г. №2241-н, 04.03.2024 г. №299-н, 
22.08.2024 г. №1404-н, 09.09.2024 г. №1481-н, 16.12.2024 г. №2182-н, 27.12.2024 г. №2351-н, 29.01.2025 г. №139-н, 14.05.2025 г. №702-н, 
20.05.2025 г. №730-н, 05.06.2025 г. №876-н, 
10.07.2025 г. №1056-н, 24.12.2025 г. № 2615-н,            30.12.2025 г. № 2731-н, 17.02.2026 г. №  249-н, 
12.03.2026 №463-н, от  25.06.2026 г. №  1462-н</t>
    </r>
  </si>
  <si>
    <t>Реестр муниципальных программ  Марксовского муниципального района на 01.07.2026 г.</t>
  </si>
  <si>
    <r>
      <t xml:space="preserve">26.12.2022 г. № 2519-н, </t>
    </r>
    <r>
      <rPr>
        <sz val="8"/>
        <rFont val="Arial"/>
        <family val="2"/>
        <charset val="204"/>
      </rPr>
      <t>02.02.2023 г. №140-н, 
20.02.2023 г. №239-н, 23.03.2023 г. №446-н, 
13.04.2023 г. №570-н, 18.05.2023 г. №795-н, 
14.06.2023 г. №979-н, 11.07.2023 г. №1155-н, 
11.08.2023 г. №1394-н, 04.09.2023 г. №1509-н, 
27.02.2024 г. №264-н, 12.04.2024 г. №584-н, 
03.06.2024 г. №894-н, 09.08.2024 г. №1299-н, 
04.09.2024 г. №1462-н, 16.10.2024 г. №1736-н, 
29.11.2024 г. №2036-н, 23.12.2024 г. №2250-н, 
28.12.2024 г. №2367-н, 22.01.2025 г. №63-н, 
27.01.2025 г. №131-н, 13.02.2025 г. №253-н, 
13.03.2025 г. №386-н, 09.04.2025 г. №540-н,
14.05.2025 г. №704-н, 11.06.2025 г. №905-н,
10.07.2025 г. №1055-н, 13.08.2025 г. №1315-н,
11.09.2025 г. №1604-н, 09.10.2025 г. №1807-н,
31.10.2025 г. №2032-н, 19.12.2025 г. №2555-н,
30.12.2025 г. №2740-н, 05.02.2026 г. № 174-н, 
17.02.2026 г. №248-н, 03.03.2026 г. №378-н, 
08.04.2026 г. № 739-н, 13.05.2026 г. №  1039-н, 
от  25.06.2026 г. №  1460-н, от 14.07.2026 г. № 1640-н</t>
    </r>
  </si>
  <si>
    <r>
      <t xml:space="preserve">30.12.2022 г. № 2561-н, </t>
    </r>
    <r>
      <rPr>
        <sz val="8"/>
        <rFont val="Arial"/>
        <family val="2"/>
        <charset val="204"/>
      </rPr>
      <t>03.05.2023 г. №680-н, 
27.12.2023 г. №2196-н, 20.12.2024 г. №2247-н, 
17.12.2025 г. №  2551-н, 29.07.2026 г. № 1738-н</t>
    </r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</si>
</sst>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wrapText="1"/>
    </xf>
    <xf numFmtId="0" fontId="7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0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2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right" vertical="center" wrapText="1"/>
    </xf>
    <xf numFmtId="0" fontId="9" fillId="0" borderId="28" xfId="0" applyNumberFormat="1" applyFont="1" applyFill="1" applyBorder="1" applyAlignment="1">
      <alignment horizontal="right" vertical="center" wrapText="1"/>
    </xf>
    <xf numFmtId="0" fontId="9" fillId="0" borderId="29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4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45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0" fontId="10" fillId="0" borderId="39" xfId="0" applyNumberFormat="1" applyFont="1" applyFill="1" applyBorder="1" applyAlignment="1">
      <alignment horizontal="right"/>
    </xf>
    <xf numFmtId="0" fontId="10" fillId="0" borderId="8" xfId="0" applyNumberFormat="1" applyFont="1" applyFill="1" applyBorder="1" applyAlignment="1">
      <alignment horizontal="right"/>
    </xf>
    <xf numFmtId="0" fontId="1" fillId="0" borderId="31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right"/>
    </xf>
    <xf numFmtId="0" fontId="5" fillId="0" borderId="37" xfId="0" applyNumberFormat="1" applyFont="1" applyFill="1" applyBorder="1" applyAlignment="1">
      <alignment horizontal="right"/>
    </xf>
    <xf numFmtId="0" fontId="5" fillId="0" borderId="38" xfId="0" applyNumberFormat="1" applyFont="1" applyFill="1" applyBorder="1" applyAlignment="1">
      <alignment horizontal="right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top" wrapText="1"/>
    </xf>
    <xf numFmtId="0" fontId="1" fillId="0" borderId="53" xfId="0" applyNumberFormat="1" applyFont="1" applyFill="1" applyBorder="1" applyAlignment="1">
      <alignment horizontal="center" vertical="center"/>
    </xf>
    <xf numFmtId="0" fontId="1" fillId="0" borderId="54" xfId="0" applyNumberFormat="1" applyFont="1" applyFill="1" applyBorder="1" applyAlignment="1">
      <alignment horizontal="center" vertical="center"/>
    </xf>
    <xf numFmtId="0" fontId="1" fillId="0" borderId="5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53" xfId="0" applyNumberFormat="1" applyFont="1" applyBorder="1" applyAlignment="1">
      <alignment horizontal="right" vertical="center"/>
    </xf>
    <xf numFmtId="0" fontId="5" fillId="0" borderId="54" xfId="0" applyNumberFormat="1" applyFont="1" applyBorder="1" applyAlignment="1">
      <alignment horizontal="right" vertical="center"/>
    </xf>
    <xf numFmtId="0" fontId="5" fillId="0" borderId="55" xfId="0" applyNumberFormat="1" applyFont="1" applyBorder="1" applyAlignment="1">
      <alignment horizontal="right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3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5" fillId="0" borderId="34" xfId="0" applyNumberFormat="1" applyFont="1" applyFill="1" applyBorder="1" applyAlignment="1">
      <alignment horizontal="right" vertical="center"/>
    </xf>
    <xf numFmtId="0" fontId="5" fillId="0" borderId="35" xfId="0" applyNumberFormat="1" applyFont="1" applyFill="1" applyBorder="1" applyAlignment="1">
      <alignment horizontal="right" vertical="center"/>
    </xf>
    <xf numFmtId="0" fontId="5" fillId="0" borderId="24" xfId="0" applyNumberFormat="1" applyFont="1" applyFill="1" applyBorder="1" applyAlignment="1">
      <alignment horizontal="right" vertical="center"/>
    </xf>
    <xf numFmtId="0" fontId="2" fillId="0" borderId="41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7" xfId="0" applyNumberFormat="1" applyFont="1" applyFill="1" applyBorder="1" applyAlignment="1">
      <alignment horizontal="center" vertical="center"/>
    </xf>
    <xf numFmtId="0" fontId="1" fillId="0" borderId="48" xfId="0" applyNumberFormat="1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center" vertical="center"/>
    </xf>
    <xf numFmtId="0" fontId="5" fillId="0" borderId="36" xfId="0" applyNumberFormat="1" applyFont="1" applyFill="1" applyBorder="1" applyAlignment="1">
      <alignment horizontal="right" vertical="center"/>
    </xf>
    <xf numFmtId="0" fontId="5" fillId="0" borderId="37" xfId="0" applyNumberFormat="1" applyFont="1" applyFill="1" applyBorder="1" applyAlignment="1">
      <alignment horizontal="right" vertical="center"/>
    </xf>
    <xf numFmtId="0" fontId="5" fillId="0" borderId="38" xfId="0" applyNumberFormat="1" applyFont="1" applyFill="1" applyBorder="1" applyAlignment="1">
      <alignment horizontal="right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right" vertical="center" wrapText="1"/>
    </xf>
    <xf numFmtId="0" fontId="9" fillId="0" borderId="37" xfId="0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40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right" vertical="center"/>
    </xf>
    <xf numFmtId="0" fontId="9" fillId="0" borderId="35" xfId="0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33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63"/>
  <sheetViews>
    <sheetView tabSelected="1" topLeftCell="A103" zoomScale="77" zoomScaleNormal="77" zoomScalePageLayoutView="80" workbookViewId="0">
      <selection activeCell="L114" sqref="L114"/>
    </sheetView>
  </sheetViews>
  <sheetFormatPr defaultRowHeight="12.75"/>
  <cols>
    <col min="1" max="1" width="6.85546875" style="16" customWidth="1"/>
    <col min="2" max="2" width="23.7109375" customWidth="1"/>
    <col min="3" max="3" width="25.140625" customWidth="1"/>
    <col min="4" max="4" width="12.7109375" customWidth="1"/>
    <col min="5" max="5" width="10.7109375" customWidth="1"/>
    <col min="6" max="7" width="12.5703125" customWidth="1"/>
    <col min="8" max="8" width="13.7109375" customWidth="1"/>
    <col min="9" max="11" width="13.7109375" style="13" customWidth="1"/>
    <col min="12" max="12" width="17.28515625" customWidth="1"/>
    <col min="13" max="13" width="39.5703125" customWidth="1"/>
  </cols>
  <sheetData>
    <row r="1" spans="1:13" ht="33" customHeight="1">
      <c r="A1" s="122" t="s">
        <v>149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12.75" hidden="1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48" customHeight="1">
      <c r="A3" s="129" t="s">
        <v>0</v>
      </c>
      <c r="B3" s="127" t="s">
        <v>9</v>
      </c>
      <c r="C3" s="127" t="s">
        <v>21</v>
      </c>
      <c r="D3" s="127" t="s">
        <v>8</v>
      </c>
      <c r="E3" s="124" t="s">
        <v>10</v>
      </c>
      <c r="F3" s="125"/>
      <c r="G3" s="125"/>
      <c r="H3" s="125"/>
      <c r="I3" s="125"/>
      <c r="J3" s="125"/>
      <c r="K3" s="125"/>
      <c r="L3" s="126"/>
      <c r="M3" s="127" t="s">
        <v>11</v>
      </c>
    </row>
    <row r="4" spans="1:13" ht="33.75">
      <c r="A4" s="130"/>
      <c r="B4" s="128"/>
      <c r="C4" s="128"/>
      <c r="D4" s="128"/>
      <c r="E4" s="28" t="s">
        <v>17</v>
      </c>
      <c r="F4" s="28" t="s">
        <v>85</v>
      </c>
      <c r="G4" s="28" t="s">
        <v>77</v>
      </c>
      <c r="H4" s="31" t="s">
        <v>84</v>
      </c>
      <c r="I4" s="35" t="s">
        <v>118</v>
      </c>
      <c r="J4" s="35" t="s">
        <v>122</v>
      </c>
      <c r="K4" s="43" t="s">
        <v>124</v>
      </c>
      <c r="L4" s="28" t="s">
        <v>1</v>
      </c>
      <c r="M4" s="128"/>
    </row>
    <row r="5" spans="1:13" ht="21.75" customHeight="1">
      <c r="A5" s="134" t="s">
        <v>14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6"/>
    </row>
    <row r="6" spans="1:13" s="12" customFormat="1" ht="15" customHeight="1">
      <c r="A6" s="137">
        <v>1</v>
      </c>
      <c r="B6" s="104" t="s">
        <v>15</v>
      </c>
      <c r="C6" s="143" t="s">
        <v>92</v>
      </c>
      <c r="D6" s="104" t="s">
        <v>125</v>
      </c>
      <c r="E6" s="47" t="s">
        <v>16</v>
      </c>
      <c r="F6" s="47">
        <f>F7+F8+F9+F10</f>
        <v>1138560.2</v>
      </c>
      <c r="G6" s="47">
        <f t="shared" ref="G6" si="0">G7+G8+G9+G10</f>
        <v>1205004.8000000003</v>
      </c>
      <c r="H6" s="47">
        <f t="shared" ref="H6" si="1">H7+H8+H9+H10</f>
        <v>1289491.4000000001</v>
      </c>
      <c r="I6" s="47">
        <f>I7+I8+I9+I10</f>
        <v>1583180.9</v>
      </c>
      <c r="J6" s="47">
        <f>J7+J8+J9+J10</f>
        <v>1257129.6000000001</v>
      </c>
      <c r="K6" s="47">
        <f>K7+K8+K9+K10</f>
        <v>1237655.9000000001</v>
      </c>
      <c r="L6" s="47">
        <f>F6+G6+H6+I6+J6+K6</f>
        <v>7711022.8000000007</v>
      </c>
      <c r="M6" s="112" t="s">
        <v>150</v>
      </c>
    </row>
    <row r="7" spans="1:13" s="12" customFormat="1" ht="22.5">
      <c r="A7" s="138"/>
      <c r="B7" s="102"/>
      <c r="C7" s="99"/>
      <c r="D7" s="102"/>
      <c r="E7" s="47" t="s">
        <v>18</v>
      </c>
      <c r="F7" s="47">
        <f>F13+F17</f>
        <v>192866.3</v>
      </c>
      <c r="G7" s="47">
        <f t="shared" ref="G7" si="2">G13+G17</f>
        <v>213291.6</v>
      </c>
      <c r="H7" s="47">
        <v>235218.8</v>
      </c>
      <c r="I7" s="47">
        <f>I13+I17</f>
        <v>221791.7</v>
      </c>
      <c r="J7" s="47">
        <v>194254.9</v>
      </c>
      <c r="K7" s="47">
        <v>193854.8</v>
      </c>
      <c r="L7" s="47">
        <f>F7+G7+H7+I7+J7+K7</f>
        <v>1251278.0999999999</v>
      </c>
      <c r="M7" s="113"/>
    </row>
    <row r="8" spans="1:13" s="12" customFormat="1" ht="22.5">
      <c r="A8" s="138"/>
      <c r="B8" s="102"/>
      <c r="C8" s="99"/>
      <c r="D8" s="102"/>
      <c r="E8" s="47" t="s">
        <v>19</v>
      </c>
      <c r="F8" s="47">
        <f>F14+F18</f>
        <v>788766.4</v>
      </c>
      <c r="G8" s="47">
        <f t="shared" ref="G8" si="3">G14+G18</f>
        <v>855950.8</v>
      </c>
      <c r="H8" s="47">
        <v>922835.3</v>
      </c>
      <c r="I8" s="47">
        <f>I14+I18</f>
        <v>1143951</v>
      </c>
      <c r="J8" s="47">
        <v>932712.8</v>
      </c>
      <c r="K8" s="47">
        <v>953412.8</v>
      </c>
      <c r="L8" s="47">
        <f>F8+G8+H8+I8+J8+K8</f>
        <v>5597629.0999999996</v>
      </c>
      <c r="M8" s="113"/>
    </row>
    <row r="9" spans="1:13" s="12" customFormat="1" ht="22.5">
      <c r="A9" s="138"/>
      <c r="B9" s="102"/>
      <c r="C9" s="99"/>
      <c r="D9" s="102"/>
      <c r="E9" s="47" t="s">
        <v>29</v>
      </c>
      <c r="F9" s="47">
        <f>F19</f>
        <v>116430.3</v>
      </c>
      <c r="G9" s="47">
        <f t="shared" ref="G9" si="4">G19</f>
        <v>91121.8</v>
      </c>
      <c r="H9" s="47">
        <v>92296.7</v>
      </c>
      <c r="I9" s="47">
        <f>I19</f>
        <v>207157</v>
      </c>
      <c r="J9" s="47">
        <v>91021.3</v>
      </c>
      <c r="K9" s="47">
        <v>89488.3</v>
      </c>
      <c r="L9" s="47">
        <f>F9+G9+H9+I9+J9+K9</f>
        <v>687515.4</v>
      </c>
      <c r="M9" s="113"/>
    </row>
    <row r="10" spans="1:13" s="12" customFormat="1">
      <c r="A10" s="138"/>
      <c r="B10" s="102"/>
      <c r="C10" s="99"/>
      <c r="D10" s="102"/>
      <c r="E10" s="47" t="s">
        <v>20</v>
      </c>
      <c r="F10" s="47">
        <f>F15+F20</f>
        <v>40497.199999999997</v>
      </c>
      <c r="G10" s="47">
        <v>44640.6</v>
      </c>
      <c r="H10" s="47">
        <f t="shared" ref="H10" si="5">H15+H20</f>
        <v>39140.600000000006</v>
      </c>
      <c r="I10" s="47">
        <f>I15+I20</f>
        <v>10281.200000000001</v>
      </c>
      <c r="J10" s="47">
        <v>39140.6</v>
      </c>
      <c r="K10" s="47">
        <v>900</v>
      </c>
      <c r="L10" s="47">
        <f>F10+G10+H10+I10+J10+K10</f>
        <v>174600.2</v>
      </c>
      <c r="M10" s="113"/>
    </row>
    <row r="11" spans="1:13" s="12" customFormat="1" ht="22.5">
      <c r="A11" s="139"/>
      <c r="B11" s="103"/>
      <c r="C11" s="100"/>
      <c r="D11" s="103"/>
      <c r="E11" s="47" t="s">
        <v>45</v>
      </c>
      <c r="F11" s="46">
        <f>F21</f>
        <v>0</v>
      </c>
      <c r="G11" s="46">
        <f>G21</f>
        <v>0</v>
      </c>
      <c r="H11" s="46">
        <f>H21</f>
        <v>0</v>
      </c>
      <c r="I11" s="46">
        <f>I21</f>
        <v>0</v>
      </c>
      <c r="J11" s="46">
        <f>J21</f>
        <v>0</v>
      </c>
      <c r="K11" s="46">
        <v>0</v>
      </c>
      <c r="L11" s="47">
        <f>F11+G11+J11</f>
        <v>0</v>
      </c>
      <c r="M11" s="113"/>
    </row>
    <row r="12" spans="1:13" s="12" customFormat="1">
      <c r="A12" s="137" t="s">
        <v>23</v>
      </c>
      <c r="B12" s="104"/>
      <c r="C12" s="104" t="s">
        <v>22</v>
      </c>
      <c r="D12" s="104" t="s">
        <v>125</v>
      </c>
      <c r="E12" s="47" t="s">
        <v>16</v>
      </c>
      <c r="F12" s="46">
        <f t="shared" ref="F12:K12" si="6">F13+F14+F15</f>
        <v>219025.59999999998</v>
      </c>
      <c r="G12" s="46">
        <f t="shared" si="6"/>
        <v>249674.3</v>
      </c>
      <c r="H12" s="46">
        <f t="shared" si="6"/>
        <v>269002.30000000005</v>
      </c>
      <c r="I12" s="46">
        <f t="shared" si="6"/>
        <v>265942.09999999998</v>
      </c>
      <c r="J12" s="46">
        <f t="shared" si="6"/>
        <v>252674.6</v>
      </c>
      <c r="K12" s="46">
        <f t="shared" si="6"/>
        <v>237028.5</v>
      </c>
      <c r="L12" s="47">
        <f>F12+G12+H12+I12+J12+K12</f>
        <v>1493347.4</v>
      </c>
      <c r="M12" s="113"/>
    </row>
    <row r="13" spans="1:13" s="12" customFormat="1" ht="22.5">
      <c r="A13" s="138"/>
      <c r="B13" s="102"/>
      <c r="C13" s="102"/>
      <c r="D13" s="102"/>
      <c r="E13" s="47" t="s">
        <v>18</v>
      </c>
      <c r="F13" s="46">
        <v>70047.8</v>
      </c>
      <c r="G13" s="46">
        <v>82885.100000000006</v>
      </c>
      <c r="H13" s="46">
        <v>97314.7</v>
      </c>
      <c r="I13" s="46">
        <v>89411.7</v>
      </c>
      <c r="J13" s="46">
        <v>83148</v>
      </c>
      <c r="K13" s="46">
        <v>82747.899999999994</v>
      </c>
      <c r="L13" s="47">
        <f t="shared" ref="L13:L20" si="7">F13+G13+H13+I13+J13+K13</f>
        <v>505555.20000000007</v>
      </c>
      <c r="M13" s="113"/>
    </row>
    <row r="14" spans="1:13" s="12" customFormat="1" ht="22.5">
      <c r="A14" s="138"/>
      <c r="B14" s="102"/>
      <c r="C14" s="102"/>
      <c r="D14" s="102"/>
      <c r="E14" s="47" t="s">
        <v>19</v>
      </c>
      <c r="F14" s="46">
        <v>128780</v>
      </c>
      <c r="G14" s="46">
        <v>143237.79999999999</v>
      </c>
      <c r="H14" s="46">
        <v>153636.20000000001</v>
      </c>
      <c r="I14" s="46">
        <v>175675.4</v>
      </c>
      <c r="J14" s="46">
        <v>151475.20000000001</v>
      </c>
      <c r="K14" s="46">
        <v>154280.6</v>
      </c>
      <c r="L14" s="47">
        <f t="shared" si="7"/>
        <v>907085.20000000007</v>
      </c>
      <c r="M14" s="113"/>
    </row>
    <row r="15" spans="1:13" s="12" customFormat="1">
      <c r="A15" s="139"/>
      <c r="B15" s="103"/>
      <c r="C15" s="103"/>
      <c r="D15" s="103"/>
      <c r="E15" s="47" t="s">
        <v>20</v>
      </c>
      <c r="F15" s="46">
        <v>20197.8</v>
      </c>
      <c r="G15" s="46">
        <v>23551.4</v>
      </c>
      <c r="H15" s="46">
        <v>18051.400000000001</v>
      </c>
      <c r="I15" s="46">
        <v>855</v>
      </c>
      <c r="J15" s="46">
        <v>18051.400000000001</v>
      </c>
      <c r="K15" s="46">
        <v>0</v>
      </c>
      <c r="L15" s="47">
        <f t="shared" si="7"/>
        <v>80707</v>
      </c>
      <c r="M15" s="113"/>
    </row>
    <row r="16" spans="1:13" s="12" customFormat="1" ht="12.75" customHeight="1">
      <c r="A16" s="144" t="s">
        <v>24</v>
      </c>
      <c r="B16" s="108"/>
      <c r="C16" s="108" t="s">
        <v>39</v>
      </c>
      <c r="D16" s="108" t="s">
        <v>125</v>
      </c>
      <c r="E16" s="53" t="s">
        <v>16</v>
      </c>
      <c r="F16" s="46">
        <f>F17+F18+F19+F20+F21</f>
        <v>919534.60000000009</v>
      </c>
      <c r="G16" s="46">
        <f t="shared" ref="G16" si="8">G17+G18+G19+G20+G21</f>
        <v>955330.5</v>
      </c>
      <c r="H16" s="46">
        <f t="shared" ref="H16:I16" si="9">H17+H18+H19+H20+H21</f>
        <v>1020489.0999999999</v>
      </c>
      <c r="I16" s="46">
        <f t="shared" si="9"/>
        <v>1317238.8</v>
      </c>
      <c r="J16" s="46">
        <f>J17+J18+J19+J20+J21</f>
        <v>1004455</v>
      </c>
      <c r="K16" s="46">
        <f>K17+K18+K19+K20+K21</f>
        <v>1000627.4</v>
      </c>
      <c r="L16" s="54">
        <f t="shared" si="7"/>
        <v>6217675.4000000004</v>
      </c>
      <c r="M16" s="113"/>
    </row>
    <row r="17" spans="1:13" s="12" customFormat="1" ht="22.5">
      <c r="A17" s="144"/>
      <c r="B17" s="108"/>
      <c r="C17" s="108"/>
      <c r="D17" s="108"/>
      <c r="E17" s="53" t="s">
        <v>18</v>
      </c>
      <c r="F17" s="46">
        <v>122818.5</v>
      </c>
      <c r="G17" s="46">
        <v>130406.5</v>
      </c>
      <c r="H17" s="46">
        <v>137904.1</v>
      </c>
      <c r="I17" s="46">
        <v>132380</v>
      </c>
      <c r="J17" s="46">
        <v>111106.9</v>
      </c>
      <c r="K17" s="46">
        <v>111106.9</v>
      </c>
      <c r="L17" s="47">
        <f t="shared" si="7"/>
        <v>745722.9</v>
      </c>
      <c r="M17" s="113"/>
    </row>
    <row r="18" spans="1:13" s="12" customFormat="1" ht="22.5">
      <c r="A18" s="144"/>
      <c r="B18" s="108"/>
      <c r="C18" s="108"/>
      <c r="D18" s="108"/>
      <c r="E18" s="53" t="s">
        <v>19</v>
      </c>
      <c r="F18" s="46">
        <v>659986.4</v>
      </c>
      <c r="G18" s="46">
        <v>712713</v>
      </c>
      <c r="H18" s="46">
        <v>769199.1</v>
      </c>
      <c r="I18" s="46">
        <v>968275.6</v>
      </c>
      <c r="J18" s="46">
        <v>781237.6</v>
      </c>
      <c r="K18" s="46">
        <v>799132.2</v>
      </c>
      <c r="L18" s="47">
        <f t="shared" si="7"/>
        <v>4690543.9000000004</v>
      </c>
      <c r="M18" s="113"/>
    </row>
    <row r="19" spans="1:13" s="12" customFormat="1" ht="22.5">
      <c r="A19" s="144"/>
      <c r="B19" s="108"/>
      <c r="C19" s="108"/>
      <c r="D19" s="108"/>
      <c r="E19" s="53" t="s">
        <v>29</v>
      </c>
      <c r="F19" s="46">
        <v>116430.3</v>
      </c>
      <c r="G19" s="46">
        <v>91121.8</v>
      </c>
      <c r="H19" s="46">
        <v>92296.7</v>
      </c>
      <c r="I19" s="46">
        <v>207157</v>
      </c>
      <c r="J19" s="46">
        <v>91021.3</v>
      </c>
      <c r="K19" s="46">
        <v>89488.3</v>
      </c>
      <c r="L19" s="47">
        <f t="shared" si="7"/>
        <v>687515.4</v>
      </c>
      <c r="M19" s="113"/>
    </row>
    <row r="20" spans="1:13" s="12" customFormat="1">
      <c r="A20" s="144"/>
      <c r="B20" s="108"/>
      <c r="C20" s="108"/>
      <c r="D20" s="108"/>
      <c r="E20" s="53" t="s">
        <v>20</v>
      </c>
      <c r="F20" s="46">
        <v>20299.400000000001</v>
      </c>
      <c r="G20" s="46">
        <v>21089.200000000001</v>
      </c>
      <c r="H20" s="46">
        <v>21089.200000000001</v>
      </c>
      <c r="I20" s="46">
        <v>9426.2000000000007</v>
      </c>
      <c r="J20" s="46">
        <v>21089.200000000001</v>
      </c>
      <c r="K20" s="46">
        <v>900</v>
      </c>
      <c r="L20" s="47">
        <f t="shared" si="7"/>
        <v>93893.2</v>
      </c>
      <c r="M20" s="113"/>
    </row>
    <row r="21" spans="1:13" s="12" customFormat="1" ht="22.5">
      <c r="A21" s="144"/>
      <c r="B21" s="108"/>
      <c r="C21" s="108"/>
      <c r="D21" s="108"/>
      <c r="E21" s="53" t="s">
        <v>45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f>F21+G21+J21</f>
        <v>0</v>
      </c>
      <c r="M21" s="113"/>
    </row>
    <row r="22" spans="1:13" s="12" customFormat="1" ht="85.5" customHeight="1">
      <c r="A22" s="140" t="s">
        <v>13</v>
      </c>
      <c r="B22" s="141"/>
      <c r="C22" s="141"/>
      <c r="D22" s="141"/>
      <c r="E22" s="142"/>
      <c r="F22" s="55">
        <f>F6</f>
        <v>1138560.2</v>
      </c>
      <c r="G22" s="55">
        <f t="shared" ref="G22" si="10">G6</f>
        <v>1205004.8000000003</v>
      </c>
      <c r="H22" s="55">
        <f t="shared" ref="H22:I22" si="11">H6</f>
        <v>1289491.4000000001</v>
      </c>
      <c r="I22" s="55">
        <f t="shared" si="11"/>
        <v>1583180.9</v>
      </c>
      <c r="J22" s="55">
        <f>J6</f>
        <v>1257129.6000000001</v>
      </c>
      <c r="K22" s="55">
        <f>K6</f>
        <v>1237655.9000000001</v>
      </c>
      <c r="L22" s="55">
        <f>F22+G22+H22+I22+J22+K22</f>
        <v>7711022.8000000007</v>
      </c>
      <c r="M22" s="114"/>
    </row>
    <row r="23" spans="1:13" s="12" customFormat="1" ht="21.75" customHeight="1" thickBot="1">
      <c r="A23" s="131" t="s">
        <v>78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3"/>
    </row>
    <row r="24" spans="1:13" s="14" customFormat="1" ht="12" thickBot="1">
      <c r="A24" s="105">
        <v>2</v>
      </c>
      <c r="B24" s="101" t="s">
        <v>78</v>
      </c>
      <c r="C24" s="98" t="s">
        <v>93</v>
      </c>
      <c r="D24" s="101" t="s">
        <v>126</v>
      </c>
      <c r="E24" s="56" t="s">
        <v>16</v>
      </c>
      <c r="F24" s="56">
        <f t="shared" ref="F24:K24" si="12">F25+F26+F27+F28</f>
        <v>109430.8</v>
      </c>
      <c r="G24" s="56">
        <f t="shared" si="12"/>
        <v>125621.20000000001</v>
      </c>
      <c r="H24" s="56">
        <f t="shared" si="12"/>
        <v>125900.79999999999</v>
      </c>
      <c r="I24" s="56">
        <f t="shared" si="12"/>
        <v>109187.4</v>
      </c>
      <c r="J24" s="56">
        <f t="shared" si="12"/>
        <v>50010.8</v>
      </c>
      <c r="K24" s="56">
        <f t="shared" si="12"/>
        <v>49852.7</v>
      </c>
      <c r="L24" s="56">
        <f>F24+G24+H24+I24+J24+K24</f>
        <v>570003.69999999995</v>
      </c>
      <c r="M24" s="213" t="s">
        <v>147</v>
      </c>
    </row>
    <row r="25" spans="1:13" s="14" customFormat="1" ht="23.25" thickBot="1">
      <c r="A25" s="106"/>
      <c r="B25" s="102"/>
      <c r="C25" s="99"/>
      <c r="D25" s="102"/>
      <c r="E25" s="47" t="s">
        <v>18</v>
      </c>
      <c r="F25" s="47">
        <v>53572.5</v>
      </c>
      <c r="G25" s="47">
        <v>56648.800000000003</v>
      </c>
      <c r="H25" s="47">
        <v>57689</v>
      </c>
      <c r="I25" s="47">
        <v>53529.3</v>
      </c>
      <c r="J25" s="47">
        <v>45410.8</v>
      </c>
      <c r="K25" s="45">
        <v>45252.7</v>
      </c>
      <c r="L25" s="56">
        <f>F25+G25+H25+I25+J25+K25</f>
        <v>312103.09999999998</v>
      </c>
      <c r="M25" s="214"/>
    </row>
    <row r="26" spans="1:13" s="14" customFormat="1" ht="23.25" thickBot="1">
      <c r="A26" s="106"/>
      <c r="B26" s="102"/>
      <c r="C26" s="99"/>
      <c r="D26" s="102"/>
      <c r="E26" s="47" t="s">
        <v>29</v>
      </c>
      <c r="F26" s="47">
        <v>12907</v>
      </c>
      <c r="G26" s="47">
        <v>14921.1</v>
      </c>
      <c r="H26" s="47">
        <v>8961.9</v>
      </c>
      <c r="I26" s="47">
        <v>5729</v>
      </c>
      <c r="J26" s="47">
        <v>0</v>
      </c>
      <c r="K26" s="45">
        <v>0</v>
      </c>
      <c r="L26" s="56">
        <f>F26+G26+J26+K26+H26+I26</f>
        <v>42519</v>
      </c>
      <c r="M26" s="214"/>
    </row>
    <row r="27" spans="1:13" s="14" customFormat="1" ht="23.25" thickBot="1">
      <c r="A27" s="106"/>
      <c r="B27" s="102"/>
      <c r="C27" s="99"/>
      <c r="D27" s="102"/>
      <c r="E27" s="47" t="s">
        <v>19</v>
      </c>
      <c r="F27" s="47">
        <v>40177.300000000003</v>
      </c>
      <c r="G27" s="47">
        <v>50542.2</v>
      </c>
      <c r="H27" s="47">
        <v>54806.5</v>
      </c>
      <c r="I27" s="47">
        <v>45279.199999999997</v>
      </c>
      <c r="J27" s="47">
        <v>0</v>
      </c>
      <c r="K27" s="45">
        <v>0</v>
      </c>
      <c r="L27" s="56">
        <f>F27+G27+J27+K27+H27+I27</f>
        <v>190805.2</v>
      </c>
      <c r="M27" s="214"/>
    </row>
    <row r="28" spans="1:13" s="14" customFormat="1" ht="179.25" customHeight="1">
      <c r="A28" s="107"/>
      <c r="B28" s="103"/>
      <c r="C28" s="100"/>
      <c r="D28" s="103"/>
      <c r="E28" s="47" t="s">
        <v>20</v>
      </c>
      <c r="F28" s="47">
        <v>2774</v>
      </c>
      <c r="G28" s="47">
        <v>3509.1</v>
      </c>
      <c r="H28" s="47">
        <v>4443.3999999999996</v>
      </c>
      <c r="I28" s="47">
        <v>4649.8999999999996</v>
      </c>
      <c r="J28" s="47">
        <v>4600</v>
      </c>
      <c r="K28" s="45">
        <v>4600</v>
      </c>
      <c r="L28" s="56">
        <f>F28+G28+H28+I28+J28+K28</f>
        <v>24576.400000000001</v>
      </c>
      <c r="M28" s="214"/>
    </row>
    <row r="29" spans="1:13" s="12" customFormat="1" ht="24.75" customHeight="1">
      <c r="A29" s="116" t="s">
        <v>60</v>
      </c>
      <c r="B29" s="108" t="s">
        <v>78</v>
      </c>
      <c r="C29" s="115" t="s">
        <v>129</v>
      </c>
      <c r="D29" s="104" t="s">
        <v>125</v>
      </c>
      <c r="E29" s="47" t="s">
        <v>16</v>
      </c>
      <c r="F29" s="47">
        <f t="shared" ref="F29:J29" si="13">F30+F31+F32+F33</f>
        <v>59862.7</v>
      </c>
      <c r="G29" s="47">
        <f t="shared" si="13"/>
        <v>64844.3</v>
      </c>
      <c r="H29" s="47">
        <f t="shared" si="13"/>
        <v>74318.700000000012</v>
      </c>
      <c r="I29" s="47">
        <f t="shared" si="13"/>
        <v>77392.799999999988</v>
      </c>
      <c r="J29" s="47">
        <f t="shared" si="13"/>
        <v>72787.600000000006</v>
      </c>
      <c r="K29" s="47">
        <f>K30+K31+K32+K33</f>
        <v>73210</v>
      </c>
      <c r="L29" s="47">
        <f>L30+L31+L32+L33</f>
        <v>422416.1</v>
      </c>
      <c r="M29" s="112" t="s">
        <v>141</v>
      </c>
    </row>
    <row r="30" spans="1:13" s="12" customFormat="1" ht="30" customHeight="1">
      <c r="A30" s="116"/>
      <c r="B30" s="108"/>
      <c r="C30" s="115"/>
      <c r="D30" s="102"/>
      <c r="E30" s="47" t="s">
        <v>18</v>
      </c>
      <c r="F30" s="47">
        <f>F35+F40</f>
        <v>43259.5</v>
      </c>
      <c r="G30" s="47">
        <v>47637.4</v>
      </c>
      <c r="H30" s="47">
        <v>53321.3</v>
      </c>
      <c r="I30" s="47">
        <f>I35+I40</f>
        <v>55221.7</v>
      </c>
      <c r="J30" s="47">
        <v>49729.599999999999</v>
      </c>
      <c r="K30" s="47">
        <v>49229.599999999999</v>
      </c>
      <c r="L30" s="47">
        <f>L35+L40</f>
        <v>298399.09999999998</v>
      </c>
      <c r="M30" s="113"/>
    </row>
    <row r="31" spans="1:13" s="12" customFormat="1" ht="30" customHeight="1">
      <c r="A31" s="116"/>
      <c r="B31" s="108"/>
      <c r="C31" s="115"/>
      <c r="D31" s="102"/>
      <c r="E31" s="47" t="s">
        <v>19</v>
      </c>
      <c r="F31" s="47">
        <f>F36+F41</f>
        <v>3856.6</v>
      </c>
      <c r="G31" s="47">
        <f t="shared" ref="G31:J31" si="14">G36+G41</f>
        <v>0</v>
      </c>
      <c r="H31" s="47">
        <f t="shared" ref="H31:I31" si="15">H36+H41</f>
        <v>0</v>
      </c>
      <c r="I31" s="47">
        <f t="shared" si="15"/>
        <v>0</v>
      </c>
      <c r="J31" s="47">
        <f t="shared" si="14"/>
        <v>0</v>
      </c>
      <c r="K31" s="47">
        <v>0</v>
      </c>
      <c r="L31" s="47">
        <f>F31+G31+J31</f>
        <v>3856.6</v>
      </c>
      <c r="M31" s="113"/>
    </row>
    <row r="32" spans="1:13" s="12" customFormat="1" ht="30" customHeight="1">
      <c r="A32" s="116"/>
      <c r="B32" s="108"/>
      <c r="C32" s="115"/>
      <c r="D32" s="102"/>
      <c r="E32" s="47" t="s">
        <v>29</v>
      </c>
      <c r="F32" s="47">
        <f>F37+F41</f>
        <v>0</v>
      </c>
      <c r="G32" s="47">
        <f t="shared" ref="G32:L32" si="16">G37+G41</f>
        <v>0</v>
      </c>
      <c r="H32" s="47">
        <f t="shared" ref="H32:I32" si="17">H37+H41</f>
        <v>0</v>
      </c>
      <c r="I32" s="47">
        <f t="shared" si="17"/>
        <v>0</v>
      </c>
      <c r="J32" s="47">
        <f t="shared" si="16"/>
        <v>0</v>
      </c>
      <c r="K32" s="47">
        <v>0</v>
      </c>
      <c r="L32" s="47">
        <f t="shared" si="16"/>
        <v>0</v>
      </c>
      <c r="M32" s="113"/>
    </row>
    <row r="33" spans="1:13" s="12" customFormat="1" ht="27.75" customHeight="1">
      <c r="A33" s="116"/>
      <c r="B33" s="108"/>
      <c r="C33" s="115"/>
      <c r="D33" s="103"/>
      <c r="E33" s="47" t="s">
        <v>20</v>
      </c>
      <c r="F33" s="47">
        <f>F38+F42</f>
        <v>12746.6</v>
      </c>
      <c r="G33" s="47">
        <f t="shared" ref="G33:L33" si="18">G38+G42</f>
        <v>17206.900000000001</v>
      </c>
      <c r="H33" s="47">
        <v>20997.4</v>
      </c>
      <c r="I33" s="47">
        <f>I38+I42</f>
        <v>22171.1</v>
      </c>
      <c r="J33" s="47">
        <v>23058</v>
      </c>
      <c r="K33" s="47">
        <v>23980.400000000001</v>
      </c>
      <c r="L33" s="47">
        <f t="shared" si="18"/>
        <v>120160.4</v>
      </c>
      <c r="M33" s="113"/>
    </row>
    <row r="34" spans="1:13" s="12" customFormat="1" ht="15" customHeight="1">
      <c r="A34" s="222" t="s">
        <v>27</v>
      </c>
      <c r="B34" s="108"/>
      <c r="C34" s="104" t="s">
        <v>94</v>
      </c>
      <c r="D34" s="104" t="s">
        <v>125</v>
      </c>
      <c r="E34" s="47" t="s">
        <v>16</v>
      </c>
      <c r="F34" s="47">
        <f>F35+F36+F37+F38</f>
        <v>45700.1</v>
      </c>
      <c r="G34" s="47">
        <f>G35+G36+G37+G38</f>
        <v>47827.5</v>
      </c>
      <c r="H34" s="47">
        <f t="shared" ref="H34:J34" si="19">H35+H36+H37+H38</f>
        <v>52479.5</v>
      </c>
      <c r="I34" s="47">
        <f t="shared" ref="I34" si="20">I35+I36+I37+I38</f>
        <v>54150.1</v>
      </c>
      <c r="J34" s="47">
        <f t="shared" si="19"/>
        <v>49663.1</v>
      </c>
      <c r="K34" s="45">
        <f>K35+K36+K37+K38</f>
        <v>49815</v>
      </c>
      <c r="L34" s="45">
        <f>F34+G34+H34+I34+J34+K34</f>
        <v>299635.30000000005</v>
      </c>
      <c r="M34" s="113"/>
    </row>
    <row r="35" spans="1:13" s="12" customFormat="1" ht="21.75" customHeight="1">
      <c r="A35" s="223"/>
      <c r="B35" s="108"/>
      <c r="C35" s="102"/>
      <c r="D35" s="102"/>
      <c r="E35" s="47" t="s">
        <v>18</v>
      </c>
      <c r="F35" s="47">
        <v>39673.5</v>
      </c>
      <c r="G35" s="47">
        <v>44307.8</v>
      </c>
      <c r="H35" s="47">
        <v>48258.2</v>
      </c>
      <c r="I35" s="47">
        <v>50500.1</v>
      </c>
      <c r="J35" s="47">
        <v>45867.1</v>
      </c>
      <c r="K35" s="47">
        <v>45867.1</v>
      </c>
      <c r="L35" s="47">
        <f>F35+G35+H35+I35+J35+K35</f>
        <v>274473.8</v>
      </c>
      <c r="M35" s="113"/>
    </row>
    <row r="36" spans="1:13" s="12" customFormat="1" ht="24" customHeight="1">
      <c r="A36" s="223"/>
      <c r="B36" s="108"/>
      <c r="C36" s="102"/>
      <c r="D36" s="102"/>
      <c r="E36" s="57" t="s">
        <v>19</v>
      </c>
      <c r="F36" s="40">
        <v>3856.6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7">
        <f>F36+G36+J36</f>
        <v>3856.6</v>
      </c>
      <c r="M36" s="113"/>
    </row>
    <row r="37" spans="1:13" s="12" customFormat="1" ht="24" customHeight="1">
      <c r="A37" s="223"/>
      <c r="B37" s="108"/>
      <c r="C37" s="102"/>
      <c r="D37" s="102"/>
      <c r="E37" s="57" t="s">
        <v>29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7">
        <f>F37+G37+J37</f>
        <v>0</v>
      </c>
      <c r="M37" s="113"/>
    </row>
    <row r="38" spans="1:13" s="12" customFormat="1" ht="21.75" customHeight="1">
      <c r="A38" s="223"/>
      <c r="B38" s="108"/>
      <c r="C38" s="103"/>
      <c r="D38" s="103"/>
      <c r="E38" s="47" t="s">
        <v>20</v>
      </c>
      <c r="F38" s="47">
        <v>2170</v>
      </c>
      <c r="G38" s="47">
        <v>3519.7</v>
      </c>
      <c r="H38" s="47">
        <v>4221.3</v>
      </c>
      <c r="I38" s="47">
        <v>3650</v>
      </c>
      <c r="J38" s="47">
        <v>3796</v>
      </c>
      <c r="K38" s="45">
        <v>3947.9</v>
      </c>
      <c r="L38" s="45">
        <f>F38+G38+H38+I38+J38+K38</f>
        <v>21304.9</v>
      </c>
      <c r="M38" s="113"/>
    </row>
    <row r="39" spans="1:13" s="12" customFormat="1" ht="15" customHeight="1">
      <c r="A39" s="224" t="s">
        <v>28</v>
      </c>
      <c r="B39" s="108"/>
      <c r="C39" s="108" t="s">
        <v>95</v>
      </c>
      <c r="D39" s="104" t="s">
        <v>125</v>
      </c>
      <c r="E39" s="46" t="s">
        <v>16</v>
      </c>
      <c r="F39" s="46">
        <f>F40+F41+F42</f>
        <v>14162.6</v>
      </c>
      <c r="G39" s="46">
        <f t="shared" ref="G39:J39" si="21">G40+G41+G42</f>
        <v>17016.8</v>
      </c>
      <c r="H39" s="46">
        <f t="shared" ref="H39:I39" si="22">H40+H41+H42</f>
        <v>21839.199999999997</v>
      </c>
      <c r="I39" s="46">
        <f t="shared" si="22"/>
        <v>23242.699999999997</v>
      </c>
      <c r="J39" s="46">
        <f t="shared" si="21"/>
        <v>23124.5</v>
      </c>
      <c r="K39" s="47">
        <f>K40+K41+K42</f>
        <v>23395</v>
      </c>
      <c r="L39" s="45">
        <f>F39+G39+H39+I39+J39+K39</f>
        <v>122780.79999999999</v>
      </c>
      <c r="M39" s="113"/>
    </row>
    <row r="40" spans="1:13" s="12" customFormat="1" ht="25.5" customHeight="1">
      <c r="A40" s="224"/>
      <c r="B40" s="108"/>
      <c r="C40" s="108"/>
      <c r="D40" s="102"/>
      <c r="E40" s="47" t="s">
        <v>18</v>
      </c>
      <c r="F40" s="47">
        <v>3586</v>
      </c>
      <c r="G40" s="47">
        <v>3329.6</v>
      </c>
      <c r="H40" s="47">
        <v>5063.1000000000004</v>
      </c>
      <c r="I40" s="47">
        <v>4721.6000000000004</v>
      </c>
      <c r="J40" s="47">
        <v>3862.5</v>
      </c>
      <c r="K40" s="47">
        <v>3362.5</v>
      </c>
      <c r="L40" s="45">
        <f>F40+G40+H40+I40+J40+K40</f>
        <v>23925.300000000003</v>
      </c>
      <c r="M40" s="113"/>
    </row>
    <row r="41" spans="1:13" s="12" customFormat="1" ht="25.5" customHeight="1">
      <c r="A41" s="224"/>
      <c r="B41" s="108"/>
      <c r="C41" s="108"/>
      <c r="D41" s="102"/>
      <c r="E41" s="47" t="s">
        <v>19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5">
        <v>0</v>
      </c>
      <c r="L41" s="45">
        <f>F41+G41+J41</f>
        <v>0</v>
      </c>
      <c r="M41" s="113"/>
    </row>
    <row r="42" spans="1:13" s="12" customFormat="1" ht="25.5" customHeight="1">
      <c r="A42" s="224"/>
      <c r="B42" s="108"/>
      <c r="C42" s="108"/>
      <c r="D42" s="103"/>
      <c r="E42" s="47" t="s">
        <v>20</v>
      </c>
      <c r="F42" s="47">
        <v>10576.6</v>
      </c>
      <c r="G42" s="47">
        <v>13687.2</v>
      </c>
      <c r="H42" s="47">
        <v>16776.099999999999</v>
      </c>
      <c r="I42" s="47">
        <v>18521.099999999999</v>
      </c>
      <c r="J42" s="47">
        <v>19262</v>
      </c>
      <c r="K42" s="45">
        <v>20032.5</v>
      </c>
      <c r="L42" s="45">
        <f>F42+G42+H42+I42+J42+K42</f>
        <v>98855.5</v>
      </c>
      <c r="M42" s="114"/>
    </row>
    <row r="43" spans="1:13" s="12" customFormat="1" ht="45" customHeight="1" thickBot="1">
      <c r="A43" s="106" t="s">
        <v>57</v>
      </c>
      <c r="B43" s="108" t="s">
        <v>78</v>
      </c>
      <c r="C43" s="99" t="s">
        <v>97</v>
      </c>
      <c r="D43" s="102" t="s">
        <v>125</v>
      </c>
      <c r="E43" s="45" t="s">
        <v>16</v>
      </c>
      <c r="F43" s="45">
        <f>F45+F44</f>
        <v>76.3</v>
      </c>
      <c r="G43" s="45">
        <f>G45+G44</f>
        <v>118</v>
      </c>
      <c r="H43" s="45">
        <f>H45+H44</f>
        <v>110</v>
      </c>
      <c r="I43" s="45">
        <f>I45+I44</f>
        <v>120</v>
      </c>
      <c r="J43" s="45">
        <f>J45+J44</f>
        <v>120</v>
      </c>
      <c r="K43" s="45">
        <f>K44+K45</f>
        <v>120</v>
      </c>
      <c r="L43" s="45">
        <f>F43+G43+H43+I43+J43+K43</f>
        <v>664.3</v>
      </c>
      <c r="M43" s="114" t="s">
        <v>138</v>
      </c>
    </row>
    <row r="44" spans="1:13" s="12" customFormat="1" ht="23.25" thickBot="1">
      <c r="A44" s="106"/>
      <c r="B44" s="108"/>
      <c r="C44" s="99"/>
      <c r="D44" s="102"/>
      <c r="E44" s="47" t="s">
        <v>18</v>
      </c>
      <c r="F44" s="47">
        <f>F47+F50</f>
        <v>76.3</v>
      </c>
      <c r="G44" s="47">
        <v>118</v>
      </c>
      <c r="H44" s="47">
        <f t="shared" ref="H44:I44" si="23">H47+H50</f>
        <v>110</v>
      </c>
      <c r="I44" s="47">
        <f t="shared" si="23"/>
        <v>120</v>
      </c>
      <c r="J44" s="47">
        <f t="shared" ref="F44:J45" si="24">J47+J50</f>
        <v>120</v>
      </c>
      <c r="K44" s="45">
        <f>K47+K50</f>
        <v>120</v>
      </c>
      <c r="L44" s="56">
        <f>F44+G44+H44+I44+J44+K44</f>
        <v>664.3</v>
      </c>
      <c r="M44" s="117"/>
    </row>
    <row r="45" spans="1:13" s="12" customFormat="1" ht="13.5" thickBot="1">
      <c r="A45" s="107"/>
      <c r="B45" s="108"/>
      <c r="C45" s="100"/>
      <c r="D45" s="103"/>
      <c r="E45" s="47" t="s">
        <v>20</v>
      </c>
      <c r="F45" s="47">
        <f t="shared" si="24"/>
        <v>0</v>
      </c>
      <c r="G45" s="47">
        <f t="shared" si="24"/>
        <v>0</v>
      </c>
      <c r="H45" s="47">
        <f t="shared" ref="H45:I45" si="25">H48+H51</f>
        <v>0</v>
      </c>
      <c r="I45" s="47">
        <f t="shared" si="25"/>
        <v>0</v>
      </c>
      <c r="J45" s="47">
        <f t="shared" si="24"/>
        <v>0</v>
      </c>
      <c r="K45" s="45">
        <v>0</v>
      </c>
      <c r="L45" s="56">
        <f>F45+G45+J45</f>
        <v>0</v>
      </c>
      <c r="M45" s="117"/>
    </row>
    <row r="46" spans="1:13" s="12" customFormat="1" ht="33.75" customHeight="1" thickBot="1">
      <c r="A46" s="121" t="s">
        <v>61</v>
      </c>
      <c r="B46" s="108"/>
      <c r="C46" s="104" t="s">
        <v>96</v>
      </c>
      <c r="D46" s="104" t="s">
        <v>125</v>
      </c>
      <c r="E46" s="47" t="s">
        <v>16</v>
      </c>
      <c r="F46" s="47">
        <f>F47+F48</f>
        <v>36.299999999999997</v>
      </c>
      <c r="G46" s="47">
        <v>48</v>
      </c>
      <c r="H46" s="47">
        <f>H47+H48</f>
        <v>40</v>
      </c>
      <c r="I46" s="47">
        <f>I47+I48</f>
        <v>50</v>
      </c>
      <c r="J46" s="47">
        <f>J47+J48</f>
        <v>50</v>
      </c>
      <c r="K46" s="45">
        <f>K47+K48</f>
        <v>50</v>
      </c>
      <c r="L46" s="56">
        <f>F46+G46+H46+I46+J46+K46</f>
        <v>274.3</v>
      </c>
      <c r="M46" s="117"/>
    </row>
    <row r="47" spans="1:13" s="12" customFormat="1" ht="23.25" thickBot="1">
      <c r="A47" s="106"/>
      <c r="B47" s="108"/>
      <c r="C47" s="102"/>
      <c r="D47" s="102"/>
      <c r="E47" s="47" t="s">
        <v>18</v>
      </c>
      <c r="F47" s="47">
        <v>36.299999999999997</v>
      </c>
      <c r="G47" s="47">
        <v>48</v>
      </c>
      <c r="H47" s="47">
        <v>40</v>
      </c>
      <c r="I47" s="47">
        <v>50</v>
      </c>
      <c r="J47" s="47">
        <v>50</v>
      </c>
      <c r="K47" s="45">
        <v>50</v>
      </c>
      <c r="L47" s="56">
        <f>F47+G47+H47+I47+J47+K47</f>
        <v>274.3</v>
      </c>
      <c r="M47" s="117"/>
    </row>
    <row r="48" spans="1:13" s="12" customFormat="1" ht="13.5" thickBot="1">
      <c r="A48" s="107"/>
      <c r="B48" s="108"/>
      <c r="C48" s="103"/>
      <c r="D48" s="103"/>
      <c r="E48" s="47" t="s">
        <v>20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5">
        <v>0</v>
      </c>
      <c r="L48" s="56">
        <f>F48+G48+J48</f>
        <v>0</v>
      </c>
      <c r="M48" s="117"/>
    </row>
    <row r="49" spans="1:16" s="12" customFormat="1" ht="13.5" thickBot="1">
      <c r="A49" s="118" t="s">
        <v>62</v>
      </c>
      <c r="B49" s="104"/>
      <c r="C49" s="108" t="s">
        <v>58</v>
      </c>
      <c r="D49" s="108" t="s">
        <v>125</v>
      </c>
      <c r="E49" s="46" t="s">
        <v>16</v>
      </c>
      <c r="F49" s="46">
        <f t="shared" ref="F49:K49" si="26">F50+F51</f>
        <v>40</v>
      </c>
      <c r="G49" s="46">
        <f t="shared" si="26"/>
        <v>70</v>
      </c>
      <c r="H49" s="46">
        <f t="shared" si="26"/>
        <v>70</v>
      </c>
      <c r="I49" s="46">
        <f t="shared" si="26"/>
        <v>70</v>
      </c>
      <c r="J49" s="46">
        <f t="shared" si="26"/>
        <v>70</v>
      </c>
      <c r="K49" s="47">
        <f t="shared" si="26"/>
        <v>70</v>
      </c>
      <c r="L49" s="56">
        <f>F49+G49+H49+I49+J49+K49</f>
        <v>390</v>
      </c>
      <c r="M49" s="117"/>
    </row>
    <row r="50" spans="1:16" s="12" customFormat="1" ht="23.25" thickBot="1">
      <c r="A50" s="119"/>
      <c r="B50" s="102"/>
      <c r="C50" s="108"/>
      <c r="D50" s="108"/>
      <c r="E50" s="47" t="s">
        <v>18</v>
      </c>
      <c r="F50" s="47">
        <v>40</v>
      </c>
      <c r="G50" s="47">
        <v>70</v>
      </c>
      <c r="H50" s="47">
        <v>70</v>
      </c>
      <c r="I50" s="47">
        <v>70</v>
      </c>
      <c r="J50" s="47">
        <v>70</v>
      </c>
      <c r="K50" s="47">
        <v>70</v>
      </c>
      <c r="L50" s="56">
        <f>F50+G50+H50+I50+J50+K50</f>
        <v>390</v>
      </c>
      <c r="M50" s="117"/>
    </row>
    <row r="51" spans="1:16" s="12" customFormat="1" ht="13.5" thickBot="1">
      <c r="A51" s="120"/>
      <c r="B51" s="103"/>
      <c r="C51" s="108"/>
      <c r="D51" s="108"/>
      <c r="E51" s="47" t="s">
        <v>20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56">
        <f>F51+G51+J51</f>
        <v>0</v>
      </c>
      <c r="M51" s="117"/>
      <c r="N51" s="21"/>
      <c r="O51" s="21"/>
      <c r="P51" s="21"/>
    </row>
    <row r="52" spans="1:16" s="12" customFormat="1" ht="17.25" customHeight="1" thickBot="1">
      <c r="A52" s="109" t="s">
        <v>13</v>
      </c>
      <c r="B52" s="110"/>
      <c r="C52" s="110"/>
      <c r="D52" s="111"/>
      <c r="E52" s="36"/>
      <c r="F52" s="37">
        <f>F24+F29+F43</f>
        <v>169369.8</v>
      </c>
      <c r="G52" s="37">
        <f>G24+G29+G43</f>
        <v>190583.5</v>
      </c>
      <c r="H52" s="37">
        <f>H24+H29+H43</f>
        <v>200329.5</v>
      </c>
      <c r="I52" s="37">
        <f>I24+I29+I43</f>
        <v>186700.19999999998</v>
      </c>
      <c r="J52" s="37">
        <f>J24+J29+J43</f>
        <v>122918.40000000001</v>
      </c>
      <c r="K52" s="51">
        <f>K43+K29+K24</f>
        <v>123182.7</v>
      </c>
      <c r="L52" s="58">
        <f>F52+G52+J52+H52+I52+K52</f>
        <v>993084.09999999986</v>
      </c>
      <c r="M52" s="117"/>
    </row>
    <row r="53" spans="1:16" s="12" customFormat="1" ht="23.25" customHeight="1" thickBot="1">
      <c r="A53" s="225" t="s">
        <v>25</v>
      </c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7"/>
    </row>
    <row r="54" spans="1:16" s="12" customFormat="1" ht="81" customHeight="1" thickBot="1">
      <c r="A54" s="105" t="s">
        <v>63</v>
      </c>
      <c r="B54" s="101" t="s">
        <v>12</v>
      </c>
      <c r="C54" s="98" t="s">
        <v>88</v>
      </c>
      <c r="D54" s="101" t="s">
        <v>127</v>
      </c>
      <c r="E54" s="46" t="s">
        <v>16</v>
      </c>
      <c r="F54" s="59">
        <f t="shared" ref="F54:K54" si="27">F55+F56+F57+F58</f>
        <v>499.3</v>
      </c>
      <c r="G54" s="59">
        <f t="shared" si="27"/>
        <v>650.5</v>
      </c>
      <c r="H54" s="59">
        <f t="shared" si="27"/>
        <v>519.9</v>
      </c>
      <c r="I54" s="59">
        <f t="shared" si="27"/>
        <v>886</v>
      </c>
      <c r="J54" s="59">
        <f t="shared" si="27"/>
        <v>886</v>
      </c>
      <c r="K54" s="59">
        <f t="shared" si="27"/>
        <v>886</v>
      </c>
      <c r="L54" s="60">
        <f>F54+G54+H54+I54+J54+K54</f>
        <v>4327.7</v>
      </c>
      <c r="M54" s="117" t="s">
        <v>136</v>
      </c>
    </row>
    <row r="55" spans="1:16" s="12" customFormat="1" ht="21.75" customHeight="1" thickBot="1">
      <c r="A55" s="106"/>
      <c r="B55" s="102"/>
      <c r="C55" s="99"/>
      <c r="D55" s="102"/>
      <c r="E55" s="47" t="s">
        <v>18</v>
      </c>
      <c r="F55" s="47">
        <v>499.3</v>
      </c>
      <c r="G55" s="47">
        <v>650.5</v>
      </c>
      <c r="H55" s="47">
        <v>519.9</v>
      </c>
      <c r="I55" s="47">
        <v>886</v>
      </c>
      <c r="J55" s="47">
        <v>886</v>
      </c>
      <c r="K55" s="47">
        <v>886</v>
      </c>
      <c r="L55" s="60">
        <f>SUM(F55:K55)</f>
        <v>4327.7</v>
      </c>
      <c r="M55" s="117"/>
    </row>
    <row r="56" spans="1:16" s="12" customFormat="1" ht="21" customHeight="1" thickBot="1">
      <c r="A56" s="106"/>
      <c r="B56" s="102"/>
      <c r="C56" s="99"/>
      <c r="D56" s="102"/>
      <c r="E56" s="47" t="s">
        <v>19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60">
        <f>SUM(F56:K56)</f>
        <v>0</v>
      </c>
      <c r="M56" s="117"/>
    </row>
    <row r="57" spans="1:16" s="12" customFormat="1" ht="23.25" customHeight="1" thickBot="1">
      <c r="A57" s="106"/>
      <c r="B57" s="102"/>
      <c r="C57" s="99"/>
      <c r="D57" s="102"/>
      <c r="E57" s="47" t="s">
        <v>29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60">
        <f>SUM(F57:K57)</f>
        <v>0</v>
      </c>
      <c r="M57" s="117"/>
    </row>
    <row r="58" spans="1:16" s="12" customFormat="1" ht="18.75" customHeight="1" thickBot="1">
      <c r="A58" s="106"/>
      <c r="B58" s="102"/>
      <c r="C58" s="99"/>
      <c r="D58" s="102"/>
      <c r="E58" s="47" t="s">
        <v>20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60">
        <f>SUM(F58:K58)</f>
        <v>0</v>
      </c>
      <c r="M58" s="117"/>
    </row>
    <row r="59" spans="1:16" s="12" customFormat="1" ht="18" hidden="1" customHeight="1" thickBot="1">
      <c r="A59" s="48"/>
      <c r="B59" s="44"/>
      <c r="C59" s="51"/>
      <c r="D59" s="44"/>
      <c r="E59" s="44"/>
      <c r="F59" s="44"/>
      <c r="G59" s="44"/>
      <c r="H59" s="44"/>
      <c r="I59" s="44"/>
      <c r="J59" s="44"/>
      <c r="K59" s="44"/>
      <c r="L59" s="60"/>
      <c r="M59" s="61"/>
    </row>
    <row r="60" spans="1:16" s="12" customFormat="1" ht="46.5" customHeight="1" thickBot="1">
      <c r="A60" s="106" t="s">
        <v>64</v>
      </c>
      <c r="B60" s="102" t="s">
        <v>12</v>
      </c>
      <c r="C60" s="99" t="s">
        <v>98</v>
      </c>
      <c r="D60" s="102" t="s">
        <v>127</v>
      </c>
      <c r="E60" s="45" t="s">
        <v>16</v>
      </c>
      <c r="F60" s="45">
        <f t="shared" ref="F60:J60" si="28">F61+F62</f>
        <v>706.4</v>
      </c>
      <c r="G60" s="45">
        <f>G61+G62</f>
        <v>604.29999999999995</v>
      </c>
      <c r="H60" s="45">
        <f t="shared" ref="H60:I60" si="29">H61+H62</f>
        <v>505.1</v>
      </c>
      <c r="I60" s="45">
        <f t="shared" si="29"/>
        <v>1040.4000000000001</v>
      </c>
      <c r="J60" s="45">
        <f t="shared" si="28"/>
        <v>1040.4000000000001</v>
      </c>
      <c r="K60" s="47">
        <f>K61+K62</f>
        <v>1040.4000000000001</v>
      </c>
      <c r="L60" s="60">
        <f>F60+G60+H60+I60+J60+K60</f>
        <v>4937</v>
      </c>
      <c r="M60" s="202" t="s">
        <v>130</v>
      </c>
    </row>
    <row r="61" spans="1:16" s="12" customFormat="1" ht="29.25" customHeight="1" thickBot="1">
      <c r="A61" s="106"/>
      <c r="B61" s="102"/>
      <c r="C61" s="99"/>
      <c r="D61" s="102"/>
      <c r="E61" s="47" t="s">
        <v>18</v>
      </c>
      <c r="F61" s="47">
        <f>F63+F65</f>
        <v>706.4</v>
      </c>
      <c r="G61" s="47">
        <f>G63+G65</f>
        <v>604.29999999999995</v>
      </c>
      <c r="H61" s="47">
        <v>505.1</v>
      </c>
      <c r="I61" s="47">
        <v>1040.4000000000001</v>
      </c>
      <c r="J61" s="47">
        <v>1040.4000000000001</v>
      </c>
      <c r="K61" s="47">
        <v>1040.4000000000001</v>
      </c>
      <c r="L61" s="60">
        <f>F61+G61+H61+I61+J61+K61</f>
        <v>4937</v>
      </c>
      <c r="M61" s="202"/>
    </row>
    <row r="62" spans="1:16" s="12" customFormat="1" ht="32.25" customHeight="1" thickBot="1">
      <c r="A62" s="107"/>
      <c r="B62" s="103"/>
      <c r="C62" s="100"/>
      <c r="D62" s="103"/>
      <c r="E62" s="47" t="s">
        <v>20</v>
      </c>
      <c r="F62" s="47">
        <f>F66</f>
        <v>0</v>
      </c>
      <c r="G62" s="47">
        <f t="shared" ref="G62:J62" si="30">G66</f>
        <v>0</v>
      </c>
      <c r="H62" s="47">
        <f t="shared" ref="H62:I62" si="31">H66</f>
        <v>0</v>
      </c>
      <c r="I62" s="47">
        <f t="shared" si="31"/>
        <v>0</v>
      </c>
      <c r="J62" s="47">
        <f t="shared" si="30"/>
        <v>0</v>
      </c>
      <c r="K62" s="47">
        <v>0</v>
      </c>
      <c r="L62" s="60">
        <f>F62+G62+J62</f>
        <v>0</v>
      </c>
      <c r="M62" s="202"/>
    </row>
    <row r="63" spans="1:16" s="12" customFormat="1" ht="45.75" thickBot="1">
      <c r="A63" s="62" t="s">
        <v>31</v>
      </c>
      <c r="B63" s="45"/>
      <c r="C63" s="47" t="s">
        <v>99</v>
      </c>
      <c r="D63" s="47" t="s">
        <v>123</v>
      </c>
      <c r="E63" s="47" t="s">
        <v>18</v>
      </c>
      <c r="F63" s="47">
        <v>293</v>
      </c>
      <c r="G63" s="47">
        <v>185.4</v>
      </c>
      <c r="H63" s="47">
        <v>85.4</v>
      </c>
      <c r="I63" s="47">
        <v>397.4</v>
      </c>
      <c r="J63" s="47">
        <v>397.4</v>
      </c>
      <c r="K63" s="47">
        <v>397.4</v>
      </c>
      <c r="L63" s="60">
        <f>F63+G63+H63+I63+J63+K63</f>
        <v>1756</v>
      </c>
      <c r="M63" s="202"/>
    </row>
    <row r="64" spans="1:16" s="12" customFormat="1" ht="13.5" thickBot="1">
      <c r="A64" s="118" t="s">
        <v>32</v>
      </c>
      <c r="B64" s="104"/>
      <c r="C64" s="104" t="s">
        <v>100</v>
      </c>
      <c r="D64" s="104" t="s">
        <v>123</v>
      </c>
      <c r="E64" s="47" t="s">
        <v>16</v>
      </c>
      <c r="F64" s="47">
        <f t="shared" ref="F64:K64" si="32">F65+F66</f>
        <v>413.4</v>
      </c>
      <c r="G64" s="47">
        <f t="shared" si="32"/>
        <v>418.9</v>
      </c>
      <c r="H64" s="47">
        <f t="shared" si="32"/>
        <v>419.7</v>
      </c>
      <c r="I64" s="47">
        <f t="shared" si="32"/>
        <v>643</v>
      </c>
      <c r="J64" s="47">
        <f t="shared" si="32"/>
        <v>643</v>
      </c>
      <c r="K64" s="44">
        <f t="shared" si="32"/>
        <v>643</v>
      </c>
      <c r="L64" s="60">
        <f>F64+G64+H64+J64+K64+I64</f>
        <v>3181</v>
      </c>
      <c r="M64" s="202"/>
    </row>
    <row r="65" spans="1:13" s="12" customFormat="1" ht="23.25" thickBot="1">
      <c r="A65" s="119"/>
      <c r="B65" s="102"/>
      <c r="C65" s="102"/>
      <c r="D65" s="102"/>
      <c r="E65" s="47" t="s">
        <v>18</v>
      </c>
      <c r="F65" s="47">
        <v>413.4</v>
      </c>
      <c r="G65" s="47">
        <v>418.9</v>
      </c>
      <c r="H65" s="47">
        <v>419.7</v>
      </c>
      <c r="I65" s="47">
        <v>643</v>
      </c>
      <c r="J65" s="47">
        <v>643</v>
      </c>
      <c r="K65" s="47">
        <v>643</v>
      </c>
      <c r="L65" s="60">
        <f>F65+G65+H65+I65+J65+K65</f>
        <v>3181</v>
      </c>
      <c r="M65" s="202"/>
    </row>
    <row r="66" spans="1:13" s="12" customFormat="1" ht="53.25" customHeight="1" thickBot="1">
      <c r="A66" s="120"/>
      <c r="B66" s="103"/>
      <c r="C66" s="103"/>
      <c r="D66" s="103"/>
      <c r="E66" s="46" t="s">
        <v>20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7">
        <v>0</v>
      </c>
      <c r="L66" s="60">
        <f>F66+G66+J66</f>
        <v>0</v>
      </c>
      <c r="M66" s="202"/>
    </row>
    <row r="67" spans="1:13" s="12" customFormat="1" ht="19.5" customHeight="1" thickBot="1">
      <c r="A67" s="199" t="s">
        <v>13</v>
      </c>
      <c r="B67" s="200"/>
      <c r="C67" s="200"/>
      <c r="D67" s="201"/>
      <c r="E67" s="63"/>
      <c r="F67" s="63">
        <f t="shared" ref="F67:K67" si="33">F54+F60</f>
        <v>1205.7</v>
      </c>
      <c r="G67" s="63">
        <f t="shared" si="33"/>
        <v>1254.8</v>
      </c>
      <c r="H67" s="63">
        <f t="shared" si="33"/>
        <v>1025</v>
      </c>
      <c r="I67" s="63">
        <f t="shared" si="33"/>
        <v>1926.4</v>
      </c>
      <c r="J67" s="63">
        <f t="shared" si="33"/>
        <v>1926.4</v>
      </c>
      <c r="K67" s="55">
        <f t="shared" si="33"/>
        <v>1926.4</v>
      </c>
      <c r="L67" s="60">
        <f>F67+G67+H67+J67+I67+K67</f>
        <v>9264.6999999999989</v>
      </c>
      <c r="M67" s="64"/>
    </row>
    <row r="68" spans="1:13" s="13" customFormat="1" ht="20.25" customHeight="1">
      <c r="A68" s="206" t="s">
        <v>115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08"/>
      <c r="L68" s="207"/>
      <c r="M68" s="209"/>
    </row>
    <row r="69" spans="1:13" s="13" customFormat="1" ht="12.75" customHeight="1">
      <c r="A69" s="210" t="s">
        <v>46</v>
      </c>
      <c r="B69" s="108" t="s">
        <v>114</v>
      </c>
      <c r="C69" s="203" t="s">
        <v>109</v>
      </c>
      <c r="D69" s="108" t="s">
        <v>125</v>
      </c>
      <c r="E69" s="47" t="s">
        <v>16</v>
      </c>
      <c r="F69" s="47">
        <f>F70+F71+F72+F73</f>
        <v>18024.3</v>
      </c>
      <c r="G69" s="47">
        <f t="shared" ref="G69:J69" si="34">G70+G71+G72+G73</f>
        <v>26822.1</v>
      </c>
      <c r="H69" s="47">
        <f t="shared" ref="H69:I69" si="35">H70+H71+H72+H73</f>
        <v>31745.800000000003</v>
      </c>
      <c r="I69" s="47">
        <f t="shared" si="35"/>
        <v>4374.7</v>
      </c>
      <c r="J69" s="47">
        <f t="shared" si="34"/>
        <v>2200</v>
      </c>
      <c r="K69" s="47">
        <f>K70+K71+K72+K73</f>
        <v>2200</v>
      </c>
      <c r="L69" s="38">
        <f>F69+G69+J69+H69+I69+K69</f>
        <v>85366.9</v>
      </c>
      <c r="M69" s="112" t="s">
        <v>139</v>
      </c>
    </row>
    <row r="70" spans="1:13" s="13" customFormat="1" ht="22.5">
      <c r="A70" s="210"/>
      <c r="B70" s="108"/>
      <c r="C70" s="204"/>
      <c r="D70" s="108"/>
      <c r="E70" s="47" t="s">
        <v>18</v>
      </c>
      <c r="F70" s="47">
        <f>F75+F80+F83+F87+F92+F96</f>
        <v>11639.1</v>
      </c>
      <c r="G70" s="47">
        <f t="shared" ref="G70" si="36">G75+G80+G83+G87+G92+G96</f>
        <v>24932.1</v>
      </c>
      <c r="H70" s="47">
        <f t="shared" ref="H70:I70" si="37">H75+H80+H83+H87+H92+H96</f>
        <v>29666.800000000003</v>
      </c>
      <c r="I70" s="47">
        <f t="shared" si="37"/>
        <v>2630</v>
      </c>
      <c r="J70" s="47">
        <f>J75+J80+J83+J87+J92+J96</f>
        <v>2200</v>
      </c>
      <c r="K70" s="47">
        <f>K75+K80+K83+K87+K92+K96</f>
        <v>2200</v>
      </c>
      <c r="L70" s="38">
        <f>F70+G70+J70+H70+I70+K70</f>
        <v>73268</v>
      </c>
      <c r="M70" s="113"/>
    </row>
    <row r="71" spans="1:13" s="13" customFormat="1" ht="22.5">
      <c r="A71" s="210"/>
      <c r="B71" s="108"/>
      <c r="C71" s="204"/>
      <c r="D71" s="108"/>
      <c r="E71" s="47" t="s">
        <v>19</v>
      </c>
      <c r="F71" s="47">
        <f>F76+F81+F84+F88+F93</f>
        <v>6056.5999999999995</v>
      </c>
      <c r="G71" s="47">
        <f t="shared" ref="G71:J71" si="38">G76+G81+G84+G88+G93</f>
        <v>1254</v>
      </c>
      <c r="H71" s="47">
        <f t="shared" ref="H71:I71" si="39">H76+H81+H84+H88+H93</f>
        <v>1344.1</v>
      </c>
      <c r="I71" s="47">
        <f t="shared" si="39"/>
        <v>1293.5999999999999</v>
      </c>
      <c r="J71" s="47">
        <f t="shared" si="38"/>
        <v>0</v>
      </c>
      <c r="K71" s="47">
        <f>K76+K81+K84+K88+K93</f>
        <v>0</v>
      </c>
      <c r="L71" s="38">
        <f>F71+G71+J71+H71+I71+K71</f>
        <v>9948.2999999999993</v>
      </c>
      <c r="M71" s="113"/>
    </row>
    <row r="72" spans="1:13" s="13" customFormat="1" ht="22.5">
      <c r="A72" s="210"/>
      <c r="B72" s="108"/>
      <c r="C72" s="204"/>
      <c r="D72" s="108"/>
      <c r="E72" s="47" t="s">
        <v>29</v>
      </c>
      <c r="F72" s="47">
        <f>F77+F89+F94</f>
        <v>328.6</v>
      </c>
      <c r="G72" s="47">
        <f>G77</f>
        <v>636</v>
      </c>
      <c r="H72" s="47">
        <f t="shared" ref="H72:J72" si="40">H77+H89+H94</f>
        <v>734.9</v>
      </c>
      <c r="I72" s="47">
        <f t="shared" ref="I72" si="41">I77+I89+I94</f>
        <v>451.1</v>
      </c>
      <c r="J72" s="47">
        <f t="shared" si="40"/>
        <v>0</v>
      </c>
      <c r="K72" s="47">
        <f>K77+K89+K94</f>
        <v>0</v>
      </c>
      <c r="L72" s="38">
        <f>F72+G72+J72+H72+I72+K72</f>
        <v>2150.6</v>
      </c>
      <c r="M72" s="113"/>
    </row>
    <row r="73" spans="1:13">
      <c r="A73" s="210"/>
      <c r="B73" s="108"/>
      <c r="C73" s="205"/>
      <c r="D73" s="108"/>
      <c r="E73" s="47" t="s">
        <v>20</v>
      </c>
      <c r="F73" s="47">
        <f>F78+F85+F95+F90</f>
        <v>0</v>
      </c>
      <c r="G73" s="47">
        <f t="shared" ref="G73:J73" si="42">G78+G85+G95+G90</f>
        <v>0</v>
      </c>
      <c r="H73" s="47">
        <f t="shared" ref="H73:I73" si="43">H78+H85+H95+H90</f>
        <v>0</v>
      </c>
      <c r="I73" s="47">
        <f t="shared" si="43"/>
        <v>0</v>
      </c>
      <c r="J73" s="47">
        <f t="shared" si="42"/>
        <v>0</v>
      </c>
      <c r="K73" s="47">
        <f>K78+K85+K90+K95</f>
        <v>0</v>
      </c>
      <c r="L73" s="38">
        <f>F73+G73+J73+H73+I73+K73</f>
        <v>0</v>
      </c>
      <c r="M73" s="113"/>
    </row>
    <row r="74" spans="1:13" ht="18" customHeight="1">
      <c r="A74" s="178" t="s">
        <v>65</v>
      </c>
      <c r="B74" s="104"/>
      <c r="C74" s="104" t="s">
        <v>30</v>
      </c>
      <c r="D74" s="186" t="s">
        <v>125</v>
      </c>
      <c r="E74" s="47" t="s">
        <v>16</v>
      </c>
      <c r="F74" s="39">
        <f t="shared" ref="F74:J74" si="44">F75+F76+F77+F78</f>
        <v>945</v>
      </c>
      <c r="G74" s="39">
        <f t="shared" si="44"/>
        <v>1890</v>
      </c>
      <c r="H74" s="39">
        <f t="shared" ref="H74:I74" si="45">H75+H76+H77+H78</f>
        <v>2079</v>
      </c>
      <c r="I74" s="39">
        <f t="shared" si="45"/>
        <v>1744.6999999999998</v>
      </c>
      <c r="J74" s="39">
        <f t="shared" si="44"/>
        <v>0</v>
      </c>
      <c r="K74" s="39">
        <f>K75+K76+K77+K78</f>
        <v>0</v>
      </c>
      <c r="L74" s="38">
        <f>F74+G74+H74+I74+J74+K74</f>
        <v>6658.7</v>
      </c>
      <c r="M74" s="113"/>
    </row>
    <row r="75" spans="1:13" ht="24" customHeight="1">
      <c r="A75" s="179"/>
      <c r="B75" s="102"/>
      <c r="C75" s="102"/>
      <c r="D75" s="170"/>
      <c r="E75" s="47" t="s">
        <v>18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8">
        <f>F75+G75+J75</f>
        <v>0</v>
      </c>
      <c r="M75" s="113"/>
    </row>
    <row r="76" spans="1:13" ht="21" customHeight="1">
      <c r="A76" s="179"/>
      <c r="B76" s="102"/>
      <c r="C76" s="102"/>
      <c r="D76" s="170"/>
      <c r="E76" s="47" t="s">
        <v>19</v>
      </c>
      <c r="F76" s="39">
        <v>616.4</v>
      </c>
      <c r="G76" s="39">
        <v>1254</v>
      </c>
      <c r="H76" s="39">
        <v>1344.1</v>
      </c>
      <c r="I76" s="39">
        <v>1293.5999999999999</v>
      </c>
      <c r="J76" s="39">
        <v>0</v>
      </c>
      <c r="K76" s="39">
        <v>0</v>
      </c>
      <c r="L76" s="38">
        <f>F76+G76+H76+I76+J76+K76</f>
        <v>4508.1000000000004</v>
      </c>
      <c r="M76" s="113"/>
    </row>
    <row r="77" spans="1:13" s="15" customFormat="1" ht="22.5">
      <c r="A77" s="179"/>
      <c r="B77" s="102"/>
      <c r="C77" s="102"/>
      <c r="D77" s="170"/>
      <c r="E77" s="47" t="s">
        <v>29</v>
      </c>
      <c r="F77" s="40">
        <v>328.6</v>
      </c>
      <c r="G77" s="41">
        <v>636</v>
      </c>
      <c r="H77" s="41">
        <v>734.9</v>
      </c>
      <c r="I77" s="41">
        <v>451.1</v>
      </c>
      <c r="J77" s="41">
        <v>0</v>
      </c>
      <c r="K77" s="41">
        <v>0</v>
      </c>
      <c r="L77" s="38">
        <f>F77+G77+H77+I77+J77+K77</f>
        <v>2150.6</v>
      </c>
      <c r="M77" s="113"/>
    </row>
    <row r="78" spans="1:13" s="15" customFormat="1" ht="11.25">
      <c r="A78" s="180"/>
      <c r="B78" s="103"/>
      <c r="C78" s="103"/>
      <c r="D78" s="171"/>
      <c r="E78" s="40" t="s">
        <v>20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8">
        <f>F78+G78+J78</f>
        <v>0</v>
      </c>
      <c r="M78" s="113"/>
    </row>
    <row r="79" spans="1:13" s="15" customFormat="1" ht="11.25">
      <c r="A79" s="178" t="s">
        <v>66</v>
      </c>
      <c r="B79" s="104"/>
      <c r="C79" s="104" t="s">
        <v>110</v>
      </c>
      <c r="D79" s="186" t="s">
        <v>125</v>
      </c>
      <c r="E79" s="47" t="s">
        <v>16</v>
      </c>
      <c r="F79" s="40">
        <f t="shared" ref="F79:J79" si="46">F80+F81</f>
        <v>1635.9</v>
      </c>
      <c r="G79" s="40">
        <f t="shared" si="46"/>
        <v>3824.3</v>
      </c>
      <c r="H79" s="40">
        <f t="shared" ref="H79" si="47">H80+H81</f>
        <v>2760</v>
      </c>
      <c r="I79" s="40">
        <f>I80+I81</f>
        <v>730</v>
      </c>
      <c r="J79" s="40">
        <f t="shared" si="46"/>
        <v>300</v>
      </c>
      <c r="K79" s="40">
        <f>K80+K81</f>
        <v>300</v>
      </c>
      <c r="L79" s="38">
        <f>F79+G79+H79+I79+J79+K79</f>
        <v>9550.2000000000007</v>
      </c>
      <c r="M79" s="113"/>
    </row>
    <row r="80" spans="1:13" s="15" customFormat="1" ht="22.5">
      <c r="A80" s="179"/>
      <c r="B80" s="102"/>
      <c r="C80" s="102"/>
      <c r="D80" s="170"/>
      <c r="E80" s="47" t="s">
        <v>18</v>
      </c>
      <c r="F80" s="40">
        <v>1635.9</v>
      </c>
      <c r="G80" s="40">
        <v>3824.3</v>
      </c>
      <c r="H80" s="47">
        <v>2760</v>
      </c>
      <c r="I80" s="47">
        <v>730</v>
      </c>
      <c r="J80" s="47">
        <v>300</v>
      </c>
      <c r="K80" s="47">
        <v>300</v>
      </c>
      <c r="L80" s="38">
        <f>F80+G80+H80+I80+J80+K80</f>
        <v>9550.2000000000007</v>
      </c>
      <c r="M80" s="113"/>
    </row>
    <row r="81" spans="1:13" s="15" customFormat="1" ht="22.5">
      <c r="A81" s="179"/>
      <c r="B81" s="102"/>
      <c r="C81" s="102"/>
      <c r="D81" s="170"/>
      <c r="E81" s="47" t="s">
        <v>19</v>
      </c>
      <c r="F81" s="40">
        <v>0</v>
      </c>
      <c r="G81" s="40">
        <v>0</v>
      </c>
      <c r="H81" s="47">
        <v>0</v>
      </c>
      <c r="I81" s="47">
        <v>0</v>
      </c>
      <c r="J81" s="47">
        <v>0</v>
      </c>
      <c r="K81" s="47">
        <v>0</v>
      </c>
      <c r="L81" s="38">
        <f>F81+G81+J81</f>
        <v>0</v>
      </c>
      <c r="M81" s="113"/>
    </row>
    <row r="82" spans="1:13" s="15" customFormat="1" ht="11.25">
      <c r="A82" s="178" t="s">
        <v>67</v>
      </c>
      <c r="B82" s="104"/>
      <c r="C82" s="104" t="s">
        <v>111</v>
      </c>
      <c r="D82" s="186" t="s">
        <v>125</v>
      </c>
      <c r="E82" s="40" t="s">
        <v>16</v>
      </c>
      <c r="F82" s="40">
        <f t="shared" ref="F82:J82" si="48">F83+F84+F85</f>
        <v>14778.3</v>
      </c>
      <c r="G82" s="40">
        <f t="shared" si="48"/>
        <v>18900.900000000001</v>
      </c>
      <c r="H82" s="40">
        <f t="shared" ref="H82:I82" si="49">H83+H84+H85</f>
        <v>24935.9</v>
      </c>
      <c r="I82" s="40">
        <f t="shared" si="49"/>
        <v>1000</v>
      </c>
      <c r="J82" s="40">
        <f t="shared" si="48"/>
        <v>1000</v>
      </c>
      <c r="K82" s="40">
        <f>K83+K84</f>
        <v>1000</v>
      </c>
      <c r="L82" s="38">
        <f>F82+G82+H82+I82+J82+K82</f>
        <v>61615.1</v>
      </c>
      <c r="M82" s="113"/>
    </row>
    <row r="83" spans="1:13" s="15" customFormat="1" ht="22.5">
      <c r="A83" s="179"/>
      <c r="B83" s="102"/>
      <c r="C83" s="102"/>
      <c r="D83" s="170"/>
      <c r="E83" s="47" t="s">
        <v>18</v>
      </c>
      <c r="F83" s="40">
        <v>9338.1</v>
      </c>
      <c r="G83" s="40">
        <v>18900.900000000001</v>
      </c>
      <c r="H83" s="47">
        <v>24935.9</v>
      </c>
      <c r="I83" s="47">
        <v>1000</v>
      </c>
      <c r="J83" s="47">
        <v>1000</v>
      </c>
      <c r="K83" s="47">
        <v>1000</v>
      </c>
      <c r="L83" s="38">
        <f>F83+G83+H83+I83+J83+K83</f>
        <v>56174.9</v>
      </c>
      <c r="M83" s="113"/>
    </row>
    <row r="84" spans="1:13" s="15" customFormat="1" ht="22.5">
      <c r="A84" s="179"/>
      <c r="B84" s="102"/>
      <c r="C84" s="102"/>
      <c r="D84" s="170"/>
      <c r="E84" s="47" t="s">
        <v>19</v>
      </c>
      <c r="F84" s="40">
        <v>5440.2</v>
      </c>
      <c r="G84" s="40">
        <v>0</v>
      </c>
      <c r="H84" s="47">
        <v>0</v>
      </c>
      <c r="I84" s="47">
        <v>0</v>
      </c>
      <c r="J84" s="47">
        <v>0</v>
      </c>
      <c r="K84" s="47">
        <v>0</v>
      </c>
      <c r="L84" s="38">
        <f>F84+G84+J84</f>
        <v>5440.2</v>
      </c>
      <c r="M84" s="113"/>
    </row>
    <row r="85" spans="1:13" s="15" customFormat="1" ht="11.25">
      <c r="A85" s="180"/>
      <c r="B85" s="103"/>
      <c r="C85" s="103"/>
      <c r="D85" s="171"/>
      <c r="E85" s="47" t="s">
        <v>20</v>
      </c>
      <c r="F85" s="40">
        <v>0</v>
      </c>
      <c r="G85" s="40">
        <v>0</v>
      </c>
      <c r="H85" s="47">
        <v>0</v>
      </c>
      <c r="I85" s="47">
        <v>0</v>
      </c>
      <c r="J85" s="47">
        <v>0</v>
      </c>
      <c r="K85" s="47">
        <v>0</v>
      </c>
      <c r="L85" s="38">
        <f>F85+G85+J85</f>
        <v>0</v>
      </c>
      <c r="M85" s="113"/>
    </row>
    <row r="86" spans="1:13" s="15" customFormat="1" ht="12.75" customHeight="1">
      <c r="A86" s="178" t="s">
        <v>68</v>
      </c>
      <c r="B86" s="104"/>
      <c r="C86" s="104" t="s">
        <v>140</v>
      </c>
      <c r="D86" s="186" t="s">
        <v>125</v>
      </c>
      <c r="E86" s="47" t="s">
        <v>16</v>
      </c>
      <c r="F86" s="40">
        <f t="shared" ref="F86:J86" si="50">F87+F88+F89+F90</f>
        <v>599.1</v>
      </c>
      <c r="G86" s="40">
        <f t="shared" si="50"/>
        <v>1835.8</v>
      </c>
      <c r="H86" s="40">
        <f t="shared" ref="H86:I86" si="51">H87+H88+H89+H90</f>
        <v>1820.9</v>
      </c>
      <c r="I86" s="40">
        <f t="shared" si="51"/>
        <v>700</v>
      </c>
      <c r="J86" s="40">
        <f t="shared" si="50"/>
        <v>700</v>
      </c>
      <c r="K86" s="40">
        <f>K87+K88+K89+K90</f>
        <v>700</v>
      </c>
      <c r="L86" s="38">
        <f>F86+G86+H86+I86+J86+K86</f>
        <v>6355.8</v>
      </c>
      <c r="M86" s="113"/>
    </row>
    <row r="87" spans="1:13" s="15" customFormat="1" ht="22.5">
      <c r="A87" s="179"/>
      <c r="B87" s="102"/>
      <c r="C87" s="102"/>
      <c r="D87" s="170"/>
      <c r="E87" s="47" t="s">
        <v>18</v>
      </c>
      <c r="F87" s="40">
        <v>599.1</v>
      </c>
      <c r="G87" s="40">
        <v>1835.8</v>
      </c>
      <c r="H87" s="47">
        <v>1820.9</v>
      </c>
      <c r="I87" s="47">
        <v>700</v>
      </c>
      <c r="J87" s="47">
        <v>700</v>
      </c>
      <c r="K87" s="47">
        <v>700</v>
      </c>
      <c r="L87" s="38">
        <f>F87+G87+H87+I87+J87+K87</f>
        <v>6355.8</v>
      </c>
      <c r="M87" s="113"/>
    </row>
    <row r="88" spans="1:13" s="15" customFormat="1" ht="22.5">
      <c r="A88" s="179"/>
      <c r="B88" s="102"/>
      <c r="C88" s="102"/>
      <c r="D88" s="170"/>
      <c r="E88" s="47" t="s">
        <v>19</v>
      </c>
      <c r="F88" s="40">
        <v>0</v>
      </c>
      <c r="G88" s="40">
        <v>0</v>
      </c>
      <c r="H88" s="47">
        <v>0</v>
      </c>
      <c r="I88" s="47">
        <v>0</v>
      </c>
      <c r="J88" s="47">
        <v>0</v>
      </c>
      <c r="K88" s="47">
        <v>0</v>
      </c>
      <c r="L88" s="38">
        <f>F88+G88+J88</f>
        <v>0</v>
      </c>
      <c r="M88" s="113"/>
    </row>
    <row r="89" spans="1:13" s="15" customFormat="1" ht="22.5">
      <c r="A89" s="179"/>
      <c r="B89" s="102"/>
      <c r="C89" s="102"/>
      <c r="D89" s="170"/>
      <c r="E89" s="47" t="s">
        <v>29</v>
      </c>
      <c r="F89" s="40">
        <v>0</v>
      </c>
      <c r="G89" s="40">
        <v>0</v>
      </c>
      <c r="H89" s="47">
        <v>0</v>
      </c>
      <c r="I89" s="47">
        <v>0</v>
      </c>
      <c r="J89" s="47">
        <v>0</v>
      </c>
      <c r="K89" s="47">
        <v>0</v>
      </c>
      <c r="L89" s="38">
        <f>F89+G89+J89</f>
        <v>0</v>
      </c>
      <c r="M89" s="113"/>
    </row>
    <row r="90" spans="1:13" s="15" customFormat="1" ht="11.25">
      <c r="A90" s="180"/>
      <c r="B90" s="103"/>
      <c r="C90" s="103"/>
      <c r="D90" s="171"/>
      <c r="E90" s="47" t="s">
        <v>20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8">
        <f>F90+G90+J90</f>
        <v>0</v>
      </c>
      <c r="M90" s="113"/>
    </row>
    <row r="91" spans="1:13" s="15" customFormat="1" ht="11.25">
      <c r="A91" s="185" t="s">
        <v>69</v>
      </c>
      <c r="B91" s="104"/>
      <c r="C91" s="104" t="s">
        <v>112</v>
      </c>
      <c r="D91" s="186" t="s">
        <v>127</v>
      </c>
      <c r="E91" s="47" t="s">
        <v>16</v>
      </c>
      <c r="F91" s="40">
        <f>F92+F93+F94+F95</f>
        <v>66</v>
      </c>
      <c r="G91" s="40">
        <f t="shared" ref="G91" si="52">G92+G93+G94+G95</f>
        <v>371.1</v>
      </c>
      <c r="H91" s="40">
        <f>H92+H93+H94+H95</f>
        <v>150</v>
      </c>
      <c r="I91" s="40">
        <f>I92+I93+I94+I95</f>
        <v>150</v>
      </c>
      <c r="J91" s="40">
        <f>J92+J93+J94+J95</f>
        <v>150</v>
      </c>
      <c r="K91" s="40">
        <f>K92+K93+K94+K95</f>
        <v>150</v>
      </c>
      <c r="L91" s="38">
        <f>F91+G91+H91+I91+J91+K91</f>
        <v>1037.0999999999999</v>
      </c>
      <c r="M91" s="113"/>
    </row>
    <row r="92" spans="1:13" s="15" customFormat="1" ht="22.5">
      <c r="A92" s="168"/>
      <c r="B92" s="102"/>
      <c r="C92" s="102"/>
      <c r="D92" s="170"/>
      <c r="E92" s="47" t="s">
        <v>18</v>
      </c>
      <c r="F92" s="40">
        <v>66</v>
      </c>
      <c r="G92" s="40">
        <v>371.1</v>
      </c>
      <c r="H92" s="47">
        <v>150</v>
      </c>
      <c r="I92" s="47">
        <v>150</v>
      </c>
      <c r="J92" s="47">
        <v>150</v>
      </c>
      <c r="K92" s="47">
        <v>150</v>
      </c>
      <c r="L92" s="38">
        <f>F92+G92+H92+I92+J92+K92</f>
        <v>1037.0999999999999</v>
      </c>
      <c r="M92" s="113"/>
    </row>
    <row r="93" spans="1:13" s="15" customFormat="1" ht="22.5">
      <c r="A93" s="168"/>
      <c r="B93" s="102"/>
      <c r="C93" s="102"/>
      <c r="D93" s="170"/>
      <c r="E93" s="47" t="s">
        <v>19</v>
      </c>
      <c r="F93" s="40">
        <v>0</v>
      </c>
      <c r="G93" s="40">
        <v>0</v>
      </c>
      <c r="H93" s="47">
        <v>0</v>
      </c>
      <c r="I93" s="47">
        <v>0</v>
      </c>
      <c r="J93" s="47">
        <v>0</v>
      </c>
      <c r="K93" s="47">
        <v>0</v>
      </c>
      <c r="L93" s="38">
        <f>F93+G93+J93</f>
        <v>0</v>
      </c>
      <c r="M93" s="113"/>
    </row>
    <row r="94" spans="1:13" s="15" customFormat="1" ht="22.5">
      <c r="A94" s="168"/>
      <c r="B94" s="102"/>
      <c r="C94" s="102"/>
      <c r="D94" s="170"/>
      <c r="E94" s="47" t="s">
        <v>29</v>
      </c>
      <c r="F94" s="40">
        <v>0</v>
      </c>
      <c r="G94" s="40">
        <v>0</v>
      </c>
      <c r="H94" s="47">
        <v>0</v>
      </c>
      <c r="I94" s="47">
        <v>0</v>
      </c>
      <c r="J94" s="47">
        <v>0</v>
      </c>
      <c r="K94" s="47">
        <v>0</v>
      </c>
      <c r="L94" s="38">
        <f>F94+G94+J94</f>
        <v>0</v>
      </c>
      <c r="M94" s="113"/>
    </row>
    <row r="95" spans="1:13" s="15" customFormat="1" ht="11.25">
      <c r="A95" s="169"/>
      <c r="B95" s="103"/>
      <c r="C95" s="103"/>
      <c r="D95" s="171"/>
      <c r="E95" s="40" t="s">
        <v>20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8">
        <f>F95+G95+J95+H95</f>
        <v>0</v>
      </c>
      <c r="M95" s="113"/>
    </row>
    <row r="96" spans="1:13" s="15" customFormat="1" ht="45">
      <c r="A96" s="65" t="s">
        <v>73</v>
      </c>
      <c r="B96" s="44"/>
      <c r="C96" s="44" t="s">
        <v>113</v>
      </c>
      <c r="D96" s="66" t="s">
        <v>127</v>
      </c>
      <c r="E96" s="47" t="s">
        <v>18</v>
      </c>
      <c r="F96" s="40">
        <v>0</v>
      </c>
      <c r="G96" s="40">
        <v>0</v>
      </c>
      <c r="H96" s="40">
        <v>0</v>
      </c>
      <c r="I96" s="40">
        <v>50</v>
      </c>
      <c r="J96" s="40">
        <v>50</v>
      </c>
      <c r="K96" s="40">
        <v>50</v>
      </c>
      <c r="L96" s="38">
        <f>F96+G96+H96+I96+J96+K96</f>
        <v>150</v>
      </c>
      <c r="M96" s="114"/>
    </row>
    <row r="97" spans="1:13" s="15" customFormat="1" ht="15" customHeight="1">
      <c r="A97" s="185" t="s">
        <v>47</v>
      </c>
      <c r="B97" s="104" t="s">
        <v>116</v>
      </c>
      <c r="C97" s="143" t="s">
        <v>91</v>
      </c>
      <c r="D97" s="186" t="s">
        <v>127</v>
      </c>
      <c r="E97" s="47" t="s">
        <v>16</v>
      </c>
      <c r="F97" s="40">
        <f>F98+F99+F100</f>
        <v>49860.800000000003</v>
      </c>
      <c r="G97" s="40">
        <f t="shared" ref="G97" si="53">G98+G99+G100</f>
        <v>44953.4</v>
      </c>
      <c r="H97" s="40">
        <f t="shared" ref="H97:I97" si="54">H98+H99+H100</f>
        <v>72098.8</v>
      </c>
      <c r="I97" s="40">
        <f t="shared" si="54"/>
        <v>64128.299999999996</v>
      </c>
      <c r="J97" s="40">
        <f>J98+J99+J100</f>
        <v>77278.3</v>
      </c>
      <c r="K97" s="40">
        <f>K98+K99+K100</f>
        <v>81948.3</v>
      </c>
      <c r="L97" s="38">
        <f>F97+G97+H97+I97+J97+K97</f>
        <v>390267.89999999997</v>
      </c>
      <c r="M97" s="112" t="s">
        <v>148</v>
      </c>
    </row>
    <row r="98" spans="1:13" s="15" customFormat="1" ht="22.5">
      <c r="A98" s="168"/>
      <c r="B98" s="102"/>
      <c r="C98" s="99"/>
      <c r="D98" s="170"/>
      <c r="E98" s="47" t="s">
        <v>18</v>
      </c>
      <c r="F98" s="40">
        <v>0</v>
      </c>
      <c r="G98" s="40">
        <v>1174.9000000000001</v>
      </c>
      <c r="H98" s="47">
        <v>4472.5</v>
      </c>
      <c r="I98" s="47">
        <v>5541.6</v>
      </c>
      <c r="J98" s="47">
        <v>5000</v>
      </c>
      <c r="K98" s="47">
        <v>5000</v>
      </c>
      <c r="L98" s="38">
        <f>F98+G98+H98+I98+J98+K98</f>
        <v>21189</v>
      </c>
      <c r="M98" s="113"/>
    </row>
    <row r="99" spans="1:13" s="15" customFormat="1" ht="45">
      <c r="A99" s="168"/>
      <c r="B99" s="102"/>
      <c r="C99" s="99"/>
      <c r="D99" s="170"/>
      <c r="E99" s="47" t="s">
        <v>55</v>
      </c>
      <c r="F99" s="40">
        <v>49860.800000000003</v>
      </c>
      <c r="G99" s="40">
        <v>39224.5</v>
      </c>
      <c r="H99" s="47">
        <v>66626.3</v>
      </c>
      <c r="I99" s="47">
        <v>57586.7</v>
      </c>
      <c r="J99" s="47">
        <v>72278.3</v>
      </c>
      <c r="K99" s="47">
        <v>76948.3</v>
      </c>
      <c r="L99" s="38">
        <f>F99+G99+H99+I99+J99+K99</f>
        <v>362524.89999999997</v>
      </c>
      <c r="M99" s="113"/>
    </row>
    <row r="100" spans="1:13" s="15" customFormat="1" ht="66" customHeight="1">
      <c r="A100" s="169"/>
      <c r="B100" s="103"/>
      <c r="C100" s="100"/>
      <c r="D100" s="171"/>
      <c r="E100" s="47" t="s">
        <v>19</v>
      </c>
      <c r="F100" s="40">
        <v>0</v>
      </c>
      <c r="G100" s="40">
        <v>4554</v>
      </c>
      <c r="H100" s="47">
        <v>1000</v>
      </c>
      <c r="I100" s="47">
        <v>1000</v>
      </c>
      <c r="J100" s="47">
        <v>0</v>
      </c>
      <c r="K100" s="47">
        <v>0</v>
      </c>
      <c r="L100" s="38">
        <f>F100+G100+H100+I100+J100+K100</f>
        <v>6554</v>
      </c>
      <c r="M100" s="114"/>
    </row>
    <row r="101" spans="1:13" s="15" customFormat="1" ht="15" customHeight="1">
      <c r="A101" s="185" t="s">
        <v>48</v>
      </c>
      <c r="B101" s="104" t="s">
        <v>146</v>
      </c>
      <c r="C101" s="143" t="s">
        <v>81</v>
      </c>
      <c r="D101" s="186" t="s">
        <v>82</v>
      </c>
      <c r="E101" s="47" t="s">
        <v>16</v>
      </c>
      <c r="F101" s="40">
        <f>F102+F103+F105</f>
        <v>85881.3</v>
      </c>
      <c r="G101" s="40">
        <f t="shared" ref="G101:J101" si="55">G102+G103+G105</f>
        <v>0</v>
      </c>
      <c r="H101" s="40">
        <f t="shared" ref="H101" si="56">H102+H103+H105</f>
        <v>0</v>
      </c>
      <c r="I101" s="40">
        <f>I102+I103+I104+I105</f>
        <v>48856.3</v>
      </c>
      <c r="J101" s="40">
        <f t="shared" si="55"/>
        <v>0</v>
      </c>
      <c r="K101" s="40">
        <f>K102+K103+K105</f>
        <v>0</v>
      </c>
      <c r="L101" s="38">
        <f>F101+G101+H101+J101+I101+K101</f>
        <v>134737.60000000001</v>
      </c>
      <c r="M101" s="112" t="s">
        <v>143</v>
      </c>
    </row>
    <row r="102" spans="1:13" s="15" customFormat="1" ht="22.5">
      <c r="A102" s="168"/>
      <c r="B102" s="102"/>
      <c r="C102" s="99"/>
      <c r="D102" s="170"/>
      <c r="E102" s="47" t="s">
        <v>18</v>
      </c>
      <c r="F102" s="40">
        <v>0</v>
      </c>
      <c r="G102" s="40">
        <v>0</v>
      </c>
      <c r="H102" s="47">
        <v>0</v>
      </c>
      <c r="I102" s="47">
        <v>0</v>
      </c>
      <c r="J102" s="47">
        <v>0</v>
      </c>
      <c r="K102" s="47">
        <v>0</v>
      </c>
      <c r="L102" s="38">
        <f>F102+G102+H102+J102</f>
        <v>0</v>
      </c>
      <c r="M102" s="113"/>
    </row>
    <row r="103" spans="1:13" s="15" customFormat="1" ht="47.25" customHeight="1">
      <c r="A103" s="168"/>
      <c r="B103" s="102"/>
      <c r="C103" s="99"/>
      <c r="D103" s="170"/>
      <c r="E103" s="96" t="s">
        <v>144</v>
      </c>
      <c r="F103" s="40">
        <v>55436.4</v>
      </c>
      <c r="G103" s="40">
        <v>0</v>
      </c>
      <c r="H103" s="47">
        <v>0</v>
      </c>
      <c r="I103" s="47">
        <v>0</v>
      </c>
      <c r="J103" s="47">
        <v>0</v>
      </c>
      <c r="K103" s="47">
        <v>0</v>
      </c>
      <c r="L103" s="38">
        <f>F103+G103+H103+J103</f>
        <v>55436.4</v>
      </c>
      <c r="M103" s="113"/>
    </row>
    <row r="104" spans="1:13" s="15" customFormat="1" ht="33.75">
      <c r="A104" s="168"/>
      <c r="B104" s="102"/>
      <c r="C104" s="99"/>
      <c r="D104" s="170"/>
      <c r="E104" s="96" t="s">
        <v>145</v>
      </c>
      <c r="F104" s="40">
        <v>0</v>
      </c>
      <c r="G104" s="40">
        <v>0</v>
      </c>
      <c r="H104" s="96">
        <v>0</v>
      </c>
      <c r="I104" s="96">
        <v>48856.3</v>
      </c>
      <c r="J104" s="96">
        <v>0</v>
      </c>
      <c r="K104" s="96">
        <v>0</v>
      </c>
      <c r="L104" s="97">
        <f>F104+G104+H104+I104+J104+K104</f>
        <v>48856.3</v>
      </c>
      <c r="M104" s="113"/>
    </row>
    <row r="105" spans="1:13" s="15" customFormat="1" ht="66" customHeight="1">
      <c r="A105" s="169"/>
      <c r="B105" s="103"/>
      <c r="C105" s="100"/>
      <c r="D105" s="171"/>
      <c r="E105" s="47" t="s">
        <v>19</v>
      </c>
      <c r="F105" s="40">
        <v>30444.9</v>
      </c>
      <c r="G105" s="40">
        <v>0</v>
      </c>
      <c r="H105" s="47">
        <v>0</v>
      </c>
      <c r="I105" s="47">
        <v>0</v>
      </c>
      <c r="J105" s="47">
        <v>0</v>
      </c>
      <c r="K105" s="47">
        <v>0</v>
      </c>
      <c r="L105" s="38">
        <f>F105+G105+H105+J105</f>
        <v>30444.9</v>
      </c>
      <c r="M105" s="114"/>
    </row>
    <row r="106" spans="1:13" s="15" customFormat="1" ht="16.5" customHeight="1" thickBot="1">
      <c r="A106" s="215" t="s">
        <v>13</v>
      </c>
      <c r="B106" s="216"/>
      <c r="C106" s="216"/>
      <c r="D106" s="217"/>
      <c r="E106" s="67"/>
      <c r="F106" s="67">
        <f>F69+F97+F101</f>
        <v>153766.40000000002</v>
      </c>
      <c r="G106" s="67">
        <f t="shared" ref="G106" si="57">G69+G97+G101</f>
        <v>71775.5</v>
      </c>
      <c r="H106" s="67">
        <f t="shared" ref="H106" si="58">H69+H97+H101</f>
        <v>103844.6</v>
      </c>
      <c r="I106" s="67">
        <f>I69+I97+I101</f>
        <v>117359.3</v>
      </c>
      <c r="J106" s="67">
        <f>J69+J97+J101</f>
        <v>79478.3</v>
      </c>
      <c r="K106" s="67">
        <f>K69+K97+K101</f>
        <v>84148.3</v>
      </c>
      <c r="L106" s="68">
        <f>F106+G106+H106+J106+I106+K106</f>
        <v>610372.4</v>
      </c>
      <c r="M106" s="69"/>
    </row>
    <row r="107" spans="1:13" s="15" customFormat="1" ht="22.5" customHeight="1">
      <c r="A107" s="196" t="s">
        <v>33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8"/>
    </row>
    <row r="108" spans="1:13" s="14" customFormat="1" ht="11.25" customHeight="1">
      <c r="A108" s="210" t="s">
        <v>49</v>
      </c>
      <c r="B108" s="104" t="s">
        <v>26</v>
      </c>
      <c r="C108" s="115" t="s">
        <v>101</v>
      </c>
      <c r="D108" s="108" t="s">
        <v>127</v>
      </c>
      <c r="E108" s="47" t="s">
        <v>16</v>
      </c>
      <c r="F108" s="47">
        <f>F109+F110+F111</f>
        <v>205</v>
      </c>
      <c r="G108" s="47">
        <f t="shared" ref="G108:J108" si="59">G109+G110+G111</f>
        <v>2</v>
      </c>
      <c r="H108" s="47">
        <f t="shared" si="59"/>
        <v>0</v>
      </c>
      <c r="I108" s="47">
        <f t="shared" ref="I108" si="60">I109+I110+I111</f>
        <v>5</v>
      </c>
      <c r="J108" s="47">
        <f t="shared" si="59"/>
        <v>105</v>
      </c>
      <c r="K108" s="47">
        <f>K109+K110+K111</f>
        <v>5</v>
      </c>
      <c r="L108" s="47">
        <f>L109+L110+L111</f>
        <v>322</v>
      </c>
      <c r="M108" s="211" t="s">
        <v>151</v>
      </c>
    </row>
    <row r="109" spans="1:13" s="14" customFormat="1" ht="22.5">
      <c r="A109" s="210"/>
      <c r="B109" s="102"/>
      <c r="C109" s="115"/>
      <c r="D109" s="108"/>
      <c r="E109" s="47" t="s">
        <v>18</v>
      </c>
      <c r="F109" s="47">
        <f>F113+F116</f>
        <v>205</v>
      </c>
      <c r="G109" s="47">
        <f t="shared" ref="G109:J109" si="61">G113+G116</f>
        <v>2</v>
      </c>
      <c r="H109" s="47">
        <f t="shared" si="61"/>
        <v>0</v>
      </c>
      <c r="I109" s="47">
        <f t="shared" ref="I109" si="62">I113+I116</f>
        <v>5</v>
      </c>
      <c r="J109" s="47">
        <f t="shared" si="61"/>
        <v>105</v>
      </c>
      <c r="K109" s="47">
        <f>K113+K116</f>
        <v>5</v>
      </c>
      <c r="L109" s="47">
        <f>L113+L116</f>
        <v>322</v>
      </c>
      <c r="M109" s="202"/>
    </row>
    <row r="110" spans="1:13" ht="22.5">
      <c r="A110" s="210"/>
      <c r="B110" s="102"/>
      <c r="C110" s="115"/>
      <c r="D110" s="108"/>
      <c r="E110" s="47" t="s">
        <v>19</v>
      </c>
      <c r="F110" s="40">
        <f t="shared" ref="F110:F111" si="63">F114</f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f>K114</f>
        <v>0</v>
      </c>
      <c r="L110" s="47">
        <f>F110+G110+J110</f>
        <v>0</v>
      </c>
      <c r="M110" s="202"/>
    </row>
    <row r="111" spans="1:13" ht="22.5">
      <c r="A111" s="210"/>
      <c r="B111" s="102"/>
      <c r="C111" s="115"/>
      <c r="D111" s="108"/>
      <c r="E111" s="47" t="s">
        <v>29</v>
      </c>
      <c r="F111" s="40">
        <f t="shared" si="63"/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f>K115</f>
        <v>0</v>
      </c>
      <c r="L111" s="47">
        <f>F111+G111+J111</f>
        <v>0</v>
      </c>
      <c r="M111" s="202"/>
    </row>
    <row r="112" spans="1:13">
      <c r="A112" s="210" t="s">
        <v>79</v>
      </c>
      <c r="B112" s="102"/>
      <c r="C112" s="108" t="s">
        <v>102</v>
      </c>
      <c r="D112" s="108" t="s">
        <v>127</v>
      </c>
      <c r="E112" s="47" t="s">
        <v>16</v>
      </c>
      <c r="F112" s="40">
        <f>F113+F114+F115</f>
        <v>0</v>
      </c>
      <c r="G112" s="40">
        <f>G113+G114+G115</f>
        <v>0</v>
      </c>
      <c r="H112" s="40">
        <f>H113+H114+H115</f>
        <v>0</v>
      </c>
      <c r="I112" s="40">
        <f>I113+I114+I115</f>
        <v>0</v>
      </c>
      <c r="J112" s="40">
        <f>J113+J114+J115</f>
        <v>0</v>
      </c>
      <c r="K112" s="40">
        <v>0</v>
      </c>
      <c r="L112" s="47">
        <f>F112+G112+H112+J112</f>
        <v>0</v>
      </c>
      <c r="M112" s="202"/>
    </row>
    <row r="113" spans="1:13" ht="22.5">
      <c r="A113" s="210"/>
      <c r="B113" s="102"/>
      <c r="C113" s="108"/>
      <c r="D113" s="108"/>
      <c r="E113" s="47" t="s">
        <v>18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7">
        <f>F113+G113+H113+J113</f>
        <v>0</v>
      </c>
      <c r="M113" s="202"/>
    </row>
    <row r="114" spans="1:13" ht="22.5">
      <c r="A114" s="210"/>
      <c r="B114" s="102"/>
      <c r="C114" s="108"/>
      <c r="D114" s="108"/>
      <c r="E114" s="47" t="s">
        <v>19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7">
        <f>F114+G114+J114</f>
        <v>0</v>
      </c>
      <c r="M114" s="202"/>
    </row>
    <row r="115" spans="1:13" ht="22.5">
      <c r="A115" s="210"/>
      <c r="B115" s="102"/>
      <c r="C115" s="108"/>
      <c r="D115" s="108"/>
      <c r="E115" s="47" t="s">
        <v>29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7">
        <f>F115+G115+J115</f>
        <v>0</v>
      </c>
      <c r="M115" s="202"/>
    </row>
    <row r="116" spans="1:13" ht="33.75">
      <c r="A116" s="62" t="s">
        <v>80</v>
      </c>
      <c r="B116" s="103"/>
      <c r="C116" s="47" t="s">
        <v>103</v>
      </c>
      <c r="D116" s="47" t="s">
        <v>127</v>
      </c>
      <c r="E116" s="47" t="s">
        <v>18</v>
      </c>
      <c r="F116" s="40">
        <v>205</v>
      </c>
      <c r="G116" s="40">
        <v>2</v>
      </c>
      <c r="H116" s="40">
        <v>0</v>
      </c>
      <c r="I116" s="40">
        <v>5</v>
      </c>
      <c r="J116" s="40">
        <v>105</v>
      </c>
      <c r="K116" s="40">
        <v>5</v>
      </c>
      <c r="L116" s="47">
        <f>F116+G116+H116+I116+J116+K116</f>
        <v>322</v>
      </c>
      <c r="M116" s="212"/>
    </row>
    <row r="117" spans="1:13" ht="45">
      <c r="A117" s="49" t="s">
        <v>50</v>
      </c>
      <c r="B117" s="46" t="s">
        <v>76</v>
      </c>
      <c r="C117" s="50" t="s">
        <v>119</v>
      </c>
      <c r="D117" s="46" t="s">
        <v>120</v>
      </c>
      <c r="E117" s="46" t="s">
        <v>18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47">
        <f>F117+G117+J117</f>
        <v>0</v>
      </c>
      <c r="M117" s="61" t="s">
        <v>121</v>
      </c>
    </row>
    <row r="118" spans="1:13" ht="18.75" customHeight="1" thickBot="1">
      <c r="A118" s="148" t="s">
        <v>34</v>
      </c>
      <c r="B118" s="149"/>
      <c r="C118" s="149"/>
      <c r="D118" s="149"/>
      <c r="E118" s="71"/>
      <c r="F118" s="72">
        <f>F108+F117</f>
        <v>205</v>
      </c>
      <c r="G118" s="72">
        <f t="shared" ref="G118:J118" si="64">G108+G117</f>
        <v>2</v>
      </c>
      <c r="H118" s="72">
        <f t="shared" ref="H118:I118" si="65">H108+H117</f>
        <v>0</v>
      </c>
      <c r="I118" s="72">
        <f t="shared" si="65"/>
        <v>5</v>
      </c>
      <c r="J118" s="72">
        <f t="shared" si="64"/>
        <v>105</v>
      </c>
      <c r="K118" s="67">
        <f>K108+K117</f>
        <v>5</v>
      </c>
      <c r="L118" s="47">
        <f>F118+G118+H118+I118+J118+K118</f>
        <v>322</v>
      </c>
      <c r="M118" s="73"/>
    </row>
    <row r="119" spans="1:13" ht="21" customHeight="1">
      <c r="A119" s="150" t="s">
        <v>37</v>
      </c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2"/>
    </row>
    <row r="120" spans="1:13" ht="90">
      <c r="A120" s="74" t="s">
        <v>51</v>
      </c>
      <c r="B120" s="39" t="s">
        <v>38</v>
      </c>
      <c r="C120" s="75" t="s">
        <v>90</v>
      </c>
      <c r="D120" s="76" t="s">
        <v>127</v>
      </c>
      <c r="E120" s="47" t="s">
        <v>18</v>
      </c>
      <c r="F120" s="76">
        <v>92.2</v>
      </c>
      <c r="G120" s="76">
        <v>272.2</v>
      </c>
      <c r="H120" s="39">
        <v>346.3</v>
      </c>
      <c r="I120" s="39">
        <v>599</v>
      </c>
      <c r="J120" s="39">
        <v>599</v>
      </c>
      <c r="K120" s="39">
        <v>599</v>
      </c>
      <c r="L120" s="76">
        <f>F120+G120+H120+I120+J120+K120</f>
        <v>2507.6999999999998</v>
      </c>
      <c r="M120" s="77" t="s">
        <v>131</v>
      </c>
    </row>
    <row r="121" spans="1:13" ht="13.5" thickBot="1">
      <c r="A121" s="153" t="s">
        <v>34</v>
      </c>
      <c r="B121" s="154"/>
      <c r="C121" s="154"/>
      <c r="D121" s="155"/>
      <c r="E121" s="78"/>
      <c r="F121" s="79">
        <f t="shared" ref="F121:K121" si="66">F120</f>
        <v>92.2</v>
      </c>
      <c r="G121" s="79">
        <f t="shared" si="66"/>
        <v>272.2</v>
      </c>
      <c r="H121" s="79">
        <f t="shared" si="66"/>
        <v>346.3</v>
      </c>
      <c r="I121" s="79">
        <f t="shared" si="66"/>
        <v>599</v>
      </c>
      <c r="J121" s="79">
        <f t="shared" si="66"/>
        <v>599</v>
      </c>
      <c r="K121" s="80">
        <f t="shared" si="66"/>
        <v>599</v>
      </c>
      <c r="L121" s="81">
        <f>F121+G121+H121+I121+J121+K121</f>
        <v>2507.6999999999998</v>
      </c>
      <c r="M121" s="82"/>
    </row>
    <row r="122" spans="1:13" ht="21" customHeight="1">
      <c r="A122" s="150" t="s">
        <v>36</v>
      </c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2"/>
    </row>
    <row r="123" spans="1:13" ht="45">
      <c r="A123" s="83" t="s">
        <v>52</v>
      </c>
      <c r="B123" s="39" t="s">
        <v>86</v>
      </c>
      <c r="C123" s="75" t="s">
        <v>87</v>
      </c>
      <c r="D123" s="76" t="s">
        <v>120</v>
      </c>
      <c r="E123" s="47" t="s">
        <v>18</v>
      </c>
      <c r="F123" s="40">
        <v>0</v>
      </c>
      <c r="G123" s="40">
        <v>17</v>
      </c>
      <c r="H123" s="40">
        <v>35</v>
      </c>
      <c r="I123" s="40">
        <v>35</v>
      </c>
      <c r="J123" s="40">
        <v>35</v>
      </c>
      <c r="K123" s="40">
        <v>35</v>
      </c>
      <c r="L123" s="40">
        <f>F123+G123+H123+I123+J123+K123</f>
        <v>157</v>
      </c>
      <c r="M123" s="84" t="s">
        <v>132</v>
      </c>
    </row>
    <row r="124" spans="1:13" ht="13.5" thickBot="1">
      <c r="A124" s="190" t="s">
        <v>34</v>
      </c>
      <c r="B124" s="191"/>
      <c r="C124" s="191"/>
      <c r="D124" s="192"/>
      <c r="E124" s="85"/>
      <c r="F124" s="86">
        <f t="shared" ref="F124:K124" si="67">F123</f>
        <v>0</v>
      </c>
      <c r="G124" s="86">
        <f t="shared" si="67"/>
        <v>17</v>
      </c>
      <c r="H124" s="86">
        <f t="shared" si="67"/>
        <v>35</v>
      </c>
      <c r="I124" s="86">
        <f t="shared" si="67"/>
        <v>35</v>
      </c>
      <c r="J124" s="86">
        <f t="shared" si="67"/>
        <v>35</v>
      </c>
      <c r="K124" s="86">
        <f t="shared" si="67"/>
        <v>35</v>
      </c>
      <c r="L124" s="72">
        <f>F124+G124+J124+H124+K124+I124</f>
        <v>157</v>
      </c>
      <c r="M124" s="87"/>
    </row>
    <row r="125" spans="1:13">
      <c r="A125" s="219" t="s">
        <v>40</v>
      </c>
      <c r="B125" s="220"/>
      <c r="C125" s="220"/>
      <c r="D125" s="220"/>
      <c r="E125" s="220"/>
      <c r="F125" s="220"/>
      <c r="G125" s="220"/>
      <c r="H125" s="220"/>
      <c r="I125" s="220"/>
      <c r="J125" s="220"/>
      <c r="K125" s="220"/>
      <c r="L125" s="220"/>
      <c r="M125" s="221"/>
    </row>
    <row r="126" spans="1:13" s="17" customFormat="1" ht="22.5" customHeight="1">
      <c r="A126" s="121" t="s">
        <v>53</v>
      </c>
      <c r="B126" s="137" t="s">
        <v>41</v>
      </c>
      <c r="C126" s="163" t="s">
        <v>89</v>
      </c>
      <c r="D126" s="137" t="s">
        <v>127</v>
      </c>
      <c r="E126" s="47" t="s">
        <v>16</v>
      </c>
      <c r="F126" s="47">
        <f t="shared" ref="F126:K126" si="68">F127+F128</f>
        <v>6521.3</v>
      </c>
      <c r="G126" s="47">
        <f t="shared" si="68"/>
        <v>6762.1</v>
      </c>
      <c r="H126" s="47">
        <f t="shared" si="68"/>
        <v>6672.3</v>
      </c>
      <c r="I126" s="47">
        <f t="shared" si="68"/>
        <v>6406</v>
      </c>
      <c r="J126" s="47">
        <f t="shared" si="68"/>
        <v>6406</v>
      </c>
      <c r="K126" s="47">
        <f t="shared" si="68"/>
        <v>6406</v>
      </c>
      <c r="L126" s="47">
        <f>F126+G126+H126+I126+J126+K126</f>
        <v>39173.699999999997</v>
      </c>
      <c r="M126" s="211" t="s">
        <v>133</v>
      </c>
    </row>
    <row r="127" spans="1:13" s="17" customFormat="1" ht="22.5">
      <c r="A127" s="106"/>
      <c r="B127" s="138"/>
      <c r="C127" s="181"/>
      <c r="D127" s="138"/>
      <c r="E127" s="47" t="s">
        <v>18</v>
      </c>
      <c r="F127" s="47">
        <v>6521.3</v>
      </c>
      <c r="G127" s="47">
        <v>6762.1</v>
      </c>
      <c r="H127" s="47">
        <v>6672.3</v>
      </c>
      <c r="I127" s="47">
        <v>6406</v>
      </c>
      <c r="J127" s="47">
        <v>6406</v>
      </c>
      <c r="K127" s="47">
        <v>6406</v>
      </c>
      <c r="L127" s="47">
        <f>F127+G127+H127+I127+J127+K127</f>
        <v>39173.699999999997</v>
      </c>
      <c r="M127" s="202"/>
    </row>
    <row r="128" spans="1:13" s="17" customFormat="1" ht="48" customHeight="1">
      <c r="A128" s="107"/>
      <c r="B128" s="139"/>
      <c r="C128" s="164"/>
      <c r="D128" s="139"/>
      <c r="E128" s="47" t="s">
        <v>19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f>F128+G128+J128</f>
        <v>0</v>
      </c>
      <c r="M128" s="202"/>
    </row>
    <row r="129" spans="1:13" s="17" customFormat="1" ht="57.75" customHeight="1" thickBot="1">
      <c r="A129" s="190" t="s">
        <v>34</v>
      </c>
      <c r="B129" s="191"/>
      <c r="C129" s="191"/>
      <c r="D129" s="192"/>
      <c r="E129" s="88"/>
      <c r="F129" s="63">
        <f t="shared" ref="F129:K129" si="69">F126</f>
        <v>6521.3</v>
      </c>
      <c r="G129" s="63">
        <f t="shared" si="69"/>
        <v>6762.1</v>
      </c>
      <c r="H129" s="63">
        <f t="shared" si="69"/>
        <v>6672.3</v>
      </c>
      <c r="I129" s="63">
        <f t="shared" si="69"/>
        <v>6406</v>
      </c>
      <c r="J129" s="63">
        <f t="shared" si="69"/>
        <v>6406</v>
      </c>
      <c r="K129" s="63">
        <f t="shared" si="69"/>
        <v>6406</v>
      </c>
      <c r="L129" s="63">
        <f>F129+G129+H129+I129+J129+K129</f>
        <v>39173.699999999997</v>
      </c>
      <c r="M129" s="218"/>
    </row>
    <row r="130" spans="1:13" s="17" customFormat="1" ht="12.75" customHeight="1">
      <c r="A130" s="187" t="s">
        <v>42</v>
      </c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9"/>
    </row>
    <row r="131" spans="1:13" s="17" customFormat="1" ht="33" customHeight="1">
      <c r="A131" s="182" t="s">
        <v>54</v>
      </c>
      <c r="B131" s="137" t="s">
        <v>117</v>
      </c>
      <c r="C131" s="184" t="s">
        <v>104</v>
      </c>
      <c r="D131" s="182" t="s">
        <v>127</v>
      </c>
      <c r="E131" s="137" t="s">
        <v>18</v>
      </c>
      <c r="F131" s="137">
        <v>0</v>
      </c>
      <c r="G131" s="182">
        <v>500</v>
      </c>
      <c r="H131" s="182">
        <v>0</v>
      </c>
      <c r="I131" s="182">
        <v>1000</v>
      </c>
      <c r="J131" s="182">
        <v>1000</v>
      </c>
      <c r="K131" s="182">
        <v>1000</v>
      </c>
      <c r="L131" s="108">
        <f>F131+G131+H131+I131+J131+K131</f>
        <v>3500</v>
      </c>
      <c r="M131" s="163" t="s">
        <v>128</v>
      </c>
    </row>
    <row r="132" spans="1:13" s="17" customFormat="1" ht="26.25" customHeight="1">
      <c r="A132" s="183"/>
      <c r="B132" s="138"/>
      <c r="C132" s="184"/>
      <c r="D132" s="183"/>
      <c r="E132" s="139"/>
      <c r="F132" s="139"/>
      <c r="G132" s="183"/>
      <c r="H132" s="183"/>
      <c r="I132" s="183"/>
      <c r="J132" s="183"/>
      <c r="K132" s="183"/>
      <c r="L132" s="108"/>
      <c r="M132" s="164"/>
    </row>
    <row r="133" spans="1:13" s="17" customFormat="1" ht="67.5" customHeight="1">
      <c r="A133" s="89" t="s">
        <v>56</v>
      </c>
      <c r="B133" s="138"/>
      <c r="C133" s="163" t="s">
        <v>105</v>
      </c>
      <c r="D133" s="137" t="s">
        <v>127</v>
      </c>
      <c r="E133" s="45" t="s">
        <v>16</v>
      </c>
      <c r="F133" s="45">
        <f>F134+F135</f>
        <v>2160</v>
      </c>
      <c r="G133" s="45">
        <v>900</v>
      </c>
      <c r="H133" s="45">
        <v>1000</v>
      </c>
      <c r="I133" s="45">
        <f>I134+I135</f>
        <v>1000</v>
      </c>
      <c r="J133" s="45">
        <f>J134+J135</f>
        <v>100</v>
      </c>
      <c r="K133" s="45">
        <f>K134+K135</f>
        <v>100</v>
      </c>
      <c r="L133" s="45">
        <f>F133+G133+H133+I133+J133+K133</f>
        <v>5260</v>
      </c>
      <c r="M133" s="143" t="s">
        <v>134</v>
      </c>
    </row>
    <row r="134" spans="1:13" s="17" customFormat="1" ht="67.5" customHeight="1">
      <c r="A134" s="89" t="s">
        <v>56</v>
      </c>
      <c r="B134" s="138"/>
      <c r="C134" s="181"/>
      <c r="D134" s="138"/>
      <c r="E134" s="45" t="s">
        <v>18</v>
      </c>
      <c r="F134" s="45">
        <v>910</v>
      </c>
      <c r="G134" s="45">
        <v>900</v>
      </c>
      <c r="H134" s="45">
        <v>1000</v>
      </c>
      <c r="I134" s="45">
        <v>1000</v>
      </c>
      <c r="J134" s="45">
        <v>100</v>
      </c>
      <c r="K134" s="45">
        <v>100</v>
      </c>
      <c r="L134" s="45">
        <f>F134+G134+H134+I134+J134+K134</f>
        <v>4010</v>
      </c>
      <c r="M134" s="99"/>
    </row>
    <row r="135" spans="1:13" s="17" customFormat="1" ht="22.5">
      <c r="A135" s="89" t="s">
        <v>56</v>
      </c>
      <c r="B135" s="139"/>
      <c r="C135" s="164"/>
      <c r="D135" s="139"/>
      <c r="E135" s="45" t="s">
        <v>19</v>
      </c>
      <c r="F135" s="45">
        <v>1250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f>F135+G135+J135+K135</f>
        <v>1250</v>
      </c>
      <c r="M135" s="100"/>
    </row>
    <row r="136" spans="1:13" s="17" customFormat="1" ht="12.75" customHeight="1" thickBot="1">
      <c r="A136" s="190" t="s">
        <v>34</v>
      </c>
      <c r="B136" s="191"/>
      <c r="C136" s="191"/>
      <c r="D136" s="192"/>
      <c r="E136" s="63"/>
      <c r="F136" s="63">
        <f>F131+F133</f>
        <v>2160</v>
      </c>
      <c r="G136" s="63">
        <f t="shared" ref="G136" si="70">G131+G133</f>
        <v>1400</v>
      </c>
      <c r="H136" s="63">
        <f t="shared" ref="H136:J136" si="71">H131+H133</f>
        <v>1000</v>
      </c>
      <c r="I136" s="63">
        <f t="shared" ref="I136" si="72">I131+I133</f>
        <v>2000</v>
      </c>
      <c r="J136" s="63">
        <f t="shared" si="71"/>
        <v>1100</v>
      </c>
      <c r="K136" s="63">
        <f>K131+K133</f>
        <v>1100</v>
      </c>
      <c r="L136" s="63">
        <f>F136+G136+H136+J136+I136+K136</f>
        <v>8760</v>
      </c>
      <c r="M136" s="90"/>
    </row>
    <row r="137" spans="1:13" s="17" customFormat="1" ht="12.75" customHeight="1">
      <c r="A137" s="193" t="s">
        <v>43</v>
      </c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5"/>
    </row>
    <row r="138" spans="1:13" s="17" customFormat="1" ht="12.75" customHeight="1">
      <c r="A138" s="178" t="s">
        <v>59</v>
      </c>
      <c r="B138" s="137" t="s">
        <v>44</v>
      </c>
      <c r="C138" s="163" t="s">
        <v>106</v>
      </c>
      <c r="D138" s="137" t="s">
        <v>127</v>
      </c>
      <c r="E138" s="91" t="s">
        <v>16</v>
      </c>
      <c r="F138" s="92">
        <f>F139+F141</f>
        <v>223.6</v>
      </c>
      <c r="G138" s="92">
        <f>G139+G141+G140</f>
        <v>304</v>
      </c>
      <c r="H138" s="92">
        <f>H139+H141+H140</f>
        <v>301.59999999999997</v>
      </c>
      <c r="I138" s="92">
        <f>I139+I141+I140</f>
        <v>466.9</v>
      </c>
      <c r="J138" s="92">
        <f t="shared" ref="J138" si="73">J139+J141</f>
        <v>400</v>
      </c>
      <c r="K138" s="92">
        <f>K139+K140+K141</f>
        <v>400</v>
      </c>
      <c r="L138" s="45">
        <f>F138+G138+H138+J138+I138+K138</f>
        <v>2096.1</v>
      </c>
      <c r="M138" s="156" t="s">
        <v>142</v>
      </c>
    </row>
    <row r="139" spans="1:13" s="17" customFormat="1" ht="22.5">
      <c r="A139" s="179"/>
      <c r="B139" s="138"/>
      <c r="C139" s="181"/>
      <c r="D139" s="138"/>
      <c r="E139" s="91" t="s">
        <v>19</v>
      </c>
      <c r="F139" s="92">
        <v>0</v>
      </c>
      <c r="G139" s="92">
        <v>6.6</v>
      </c>
      <c r="H139" s="92">
        <v>12.2</v>
      </c>
      <c r="I139" s="92">
        <v>7.4</v>
      </c>
      <c r="J139" s="92">
        <v>0</v>
      </c>
      <c r="K139" s="92">
        <v>0</v>
      </c>
      <c r="L139" s="45">
        <f>F139+G139+J139+H139+I139+K139</f>
        <v>26.199999999999996</v>
      </c>
      <c r="M139" s="157"/>
    </row>
    <row r="140" spans="1:13" s="17" customFormat="1" ht="22.5">
      <c r="A140" s="179"/>
      <c r="B140" s="138"/>
      <c r="C140" s="181"/>
      <c r="D140" s="138"/>
      <c r="E140" s="91" t="s">
        <v>29</v>
      </c>
      <c r="F140" s="92">
        <v>0</v>
      </c>
      <c r="G140" s="92">
        <v>53.4</v>
      </c>
      <c r="H140" s="92">
        <v>98.8</v>
      </c>
      <c r="I140" s="92">
        <v>59.5</v>
      </c>
      <c r="J140" s="92">
        <v>0</v>
      </c>
      <c r="K140" s="92">
        <v>0</v>
      </c>
      <c r="L140" s="45">
        <f>F140+G140+H140+I140+J140+K140</f>
        <v>211.7</v>
      </c>
      <c r="M140" s="157"/>
    </row>
    <row r="141" spans="1:13" s="17" customFormat="1" ht="74.25" customHeight="1">
      <c r="A141" s="180"/>
      <c r="B141" s="139"/>
      <c r="C141" s="164"/>
      <c r="D141" s="139"/>
      <c r="E141" s="45" t="s">
        <v>18</v>
      </c>
      <c r="F141" s="45">
        <v>223.6</v>
      </c>
      <c r="G141" s="45">
        <v>244</v>
      </c>
      <c r="H141" s="45">
        <v>190.6</v>
      </c>
      <c r="I141" s="45">
        <v>400</v>
      </c>
      <c r="J141" s="45">
        <v>400</v>
      </c>
      <c r="K141" s="45">
        <v>400</v>
      </c>
      <c r="L141" s="45">
        <f>F141+G141+H141+I141+J141+K141</f>
        <v>1858.2</v>
      </c>
      <c r="M141" s="158"/>
    </row>
    <row r="142" spans="1:13" s="17" customFormat="1" ht="12.75" customHeight="1" thickBot="1">
      <c r="A142" s="175" t="s">
        <v>34</v>
      </c>
      <c r="B142" s="176"/>
      <c r="C142" s="176"/>
      <c r="D142" s="177"/>
      <c r="E142" s="46"/>
      <c r="F142" s="50">
        <f>F138</f>
        <v>223.6</v>
      </c>
      <c r="G142" s="50">
        <f>G138</f>
        <v>304</v>
      </c>
      <c r="H142" s="50">
        <f>H138</f>
        <v>301.59999999999997</v>
      </c>
      <c r="I142" s="50">
        <f t="shared" ref="I142" si="74">I141</f>
        <v>400</v>
      </c>
      <c r="J142" s="50">
        <f t="shared" ref="J142" si="75">J141</f>
        <v>400</v>
      </c>
      <c r="K142" s="50">
        <f>K138</f>
        <v>400</v>
      </c>
      <c r="L142" s="50">
        <f>F142+G142+H142+I142+J142+K142</f>
        <v>2029.2</v>
      </c>
      <c r="M142" s="93"/>
    </row>
    <row r="143" spans="1:13" s="17" customFormat="1" ht="20.25" customHeight="1" thickBot="1">
      <c r="A143" s="160" t="s">
        <v>72</v>
      </c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2"/>
    </row>
    <row r="144" spans="1:13" s="17" customFormat="1" ht="33.75" customHeight="1">
      <c r="A144" s="168" t="s">
        <v>70</v>
      </c>
      <c r="B144" s="172" t="s">
        <v>71</v>
      </c>
      <c r="C144" s="99" t="s">
        <v>107</v>
      </c>
      <c r="D144" s="170" t="s">
        <v>127</v>
      </c>
      <c r="E144" s="91" t="s">
        <v>16</v>
      </c>
      <c r="F144" s="92">
        <f>F145+F146+F147</f>
        <v>1482</v>
      </c>
      <c r="G144" s="92">
        <f t="shared" ref="G144:J144" si="76">G145+G146+G147</f>
        <v>3177.5</v>
      </c>
      <c r="H144" s="92">
        <f t="shared" ref="H144:I144" si="77">H145+H146+H147</f>
        <v>6232.4</v>
      </c>
      <c r="I144" s="92">
        <f t="shared" si="77"/>
        <v>8834.4</v>
      </c>
      <c r="J144" s="92">
        <f t="shared" si="76"/>
        <v>8636</v>
      </c>
      <c r="K144" s="92">
        <f>K145+K146+K147</f>
        <v>8636</v>
      </c>
      <c r="L144" s="92">
        <f>F144+G144+H144+I144+J144+K144</f>
        <v>36998.300000000003</v>
      </c>
      <c r="M144" s="159" t="s">
        <v>137</v>
      </c>
    </row>
    <row r="145" spans="1:13" s="17" customFormat="1" ht="23.25" customHeight="1">
      <c r="A145" s="168"/>
      <c r="B145" s="173"/>
      <c r="C145" s="99"/>
      <c r="D145" s="170"/>
      <c r="E145" s="94" t="s">
        <v>18</v>
      </c>
      <c r="F145" s="95">
        <v>1482</v>
      </c>
      <c r="G145" s="95">
        <v>3177.5</v>
      </c>
      <c r="H145" s="95">
        <v>6232.4</v>
      </c>
      <c r="I145" s="95">
        <v>8834.4</v>
      </c>
      <c r="J145" s="95">
        <v>8636</v>
      </c>
      <c r="K145" s="76">
        <v>8636</v>
      </c>
      <c r="L145" s="92">
        <f>F145+G145+H145+I145+J145+K145</f>
        <v>36998.300000000003</v>
      </c>
      <c r="M145" s="113"/>
    </row>
    <row r="146" spans="1:13" s="17" customFormat="1" ht="26.25" customHeight="1">
      <c r="A146" s="168"/>
      <c r="B146" s="173"/>
      <c r="C146" s="99"/>
      <c r="D146" s="170"/>
      <c r="E146" s="47" t="s">
        <v>19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92">
        <f>F146+G146+J146</f>
        <v>0</v>
      </c>
      <c r="M146" s="113"/>
    </row>
    <row r="147" spans="1:13" s="17" customFormat="1" ht="27" customHeight="1" thickBot="1">
      <c r="A147" s="169"/>
      <c r="B147" s="173"/>
      <c r="C147" s="100"/>
      <c r="D147" s="171"/>
      <c r="E147" s="45" t="s">
        <v>29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92">
        <f>F147+G147+J147</f>
        <v>0</v>
      </c>
      <c r="M147" s="114"/>
    </row>
    <row r="148" spans="1:13" s="17" customFormat="1" ht="33.75" customHeight="1">
      <c r="A148" s="168" t="s">
        <v>83</v>
      </c>
      <c r="B148" s="173"/>
      <c r="C148" s="99" t="s">
        <v>108</v>
      </c>
      <c r="D148" s="170" t="s">
        <v>127</v>
      </c>
      <c r="E148" s="91" t="s">
        <v>16</v>
      </c>
      <c r="F148" s="92">
        <f>F149+F150+F151</f>
        <v>0</v>
      </c>
      <c r="G148" s="92">
        <f t="shared" ref="G148:J148" si="78">G149+G150+G151</f>
        <v>100</v>
      </c>
      <c r="H148" s="92">
        <f t="shared" ref="H148:I148" si="79">H149+H150+H151</f>
        <v>0</v>
      </c>
      <c r="I148" s="92">
        <f t="shared" si="79"/>
        <v>654</v>
      </c>
      <c r="J148" s="92">
        <f t="shared" si="78"/>
        <v>581</v>
      </c>
      <c r="K148" s="76">
        <f>K149+K150+K151</f>
        <v>290</v>
      </c>
      <c r="L148" s="92">
        <f>L149</f>
        <v>1625</v>
      </c>
      <c r="M148" s="159" t="s">
        <v>135</v>
      </c>
    </row>
    <row r="149" spans="1:13" s="17" customFormat="1" ht="23.25" customHeight="1">
      <c r="A149" s="168"/>
      <c r="B149" s="173"/>
      <c r="C149" s="99"/>
      <c r="D149" s="170"/>
      <c r="E149" s="94" t="s">
        <v>18</v>
      </c>
      <c r="F149" s="95">
        <v>0</v>
      </c>
      <c r="G149" s="95">
        <v>100</v>
      </c>
      <c r="H149" s="95">
        <v>0</v>
      </c>
      <c r="I149" s="95">
        <v>654</v>
      </c>
      <c r="J149" s="95">
        <v>581</v>
      </c>
      <c r="K149" s="76">
        <v>290</v>
      </c>
      <c r="L149" s="92">
        <f>F149+G149+H149+I149+J149+K149</f>
        <v>1625</v>
      </c>
      <c r="M149" s="113"/>
    </row>
    <row r="150" spans="1:13" s="17" customFormat="1" ht="26.25" customHeight="1">
      <c r="A150" s="168"/>
      <c r="B150" s="173"/>
      <c r="C150" s="99"/>
      <c r="D150" s="170"/>
      <c r="E150" s="47" t="s">
        <v>19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92">
        <f>F150+G150+J150</f>
        <v>0</v>
      </c>
      <c r="M150" s="113"/>
    </row>
    <row r="151" spans="1:13" s="17" customFormat="1" ht="27" customHeight="1" thickBot="1">
      <c r="A151" s="169"/>
      <c r="B151" s="174"/>
      <c r="C151" s="100"/>
      <c r="D151" s="171"/>
      <c r="E151" s="45" t="s">
        <v>29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7">
        <v>0</v>
      </c>
      <c r="L151" s="92">
        <f>F151+G151+J151</f>
        <v>0</v>
      </c>
      <c r="M151" s="114"/>
    </row>
    <row r="152" spans="1:13" s="17" customFormat="1" ht="27" customHeight="1" thickBot="1">
      <c r="A152" s="165" t="s">
        <v>34</v>
      </c>
      <c r="B152" s="166"/>
      <c r="C152" s="166"/>
      <c r="D152" s="167"/>
      <c r="E152" s="28"/>
      <c r="F152" s="26">
        <f>F145+F146+F147+F149+F150+F151</f>
        <v>1482</v>
      </c>
      <c r="G152" s="26">
        <f t="shared" ref="G152:J152" si="80">G145+G146+G147+G149+G150+G151</f>
        <v>3277.5</v>
      </c>
      <c r="H152" s="30">
        <f t="shared" ref="H152:I152" si="81">H145+H146+H147+H149+H150+H151</f>
        <v>6232.4</v>
      </c>
      <c r="I152" s="34">
        <f t="shared" si="81"/>
        <v>9488.4</v>
      </c>
      <c r="J152" s="33">
        <f t="shared" si="80"/>
        <v>9217</v>
      </c>
      <c r="K152" s="42">
        <f>K144+K148</f>
        <v>8926</v>
      </c>
      <c r="L152" s="26">
        <f>F152+G152+H152+I152+J152+K152</f>
        <v>38623.300000000003</v>
      </c>
      <c r="M152" s="27"/>
    </row>
    <row r="153" spans="1:13" ht="26.25" customHeight="1" thickBot="1">
      <c r="A153" s="145" t="s">
        <v>35</v>
      </c>
      <c r="B153" s="146"/>
      <c r="C153" s="146"/>
      <c r="D153" s="147"/>
      <c r="E153" s="18"/>
      <c r="F153" s="19">
        <f>F22+F52+F67+F106+F118+F121+F129+F136+F142+F152+F124</f>
        <v>1473586.2000000002</v>
      </c>
      <c r="G153" s="19">
        <f>G22+G52+G67+G106+G118+G121+G129+G136+G142+G152+G124</f>
        <v>1480653.4000000004</v>
      </c>
      <c r="H153" s="19">
        <f>H22+H52+H67+H106+H118+H121+H129+H136+H142+H152+H124</f>
        <v>1609278.1000000003</v>
      </c>
      <c r="I153" s="19">
        <f t="shared" ref="I153" si="82">I22+I52+I67+I106+I118+I121+I129+I136+I142+I152+I124</f>
        <v>1908100.1999999997</v>
      </c>
      <c r="J153" s="19">
        <f t="shared" ref="J153" si="83">J22+J52+J67+J106+J118+J121+J129+J136+J142+J152+J124</f>
        <v>1479314.7</v>
      </c>
      <c r="K153" s="19">
        <f>K22+K52+K67+K106+K118+K121+K124+K129+K136+K142+K152</f>
        <v>1464384.3</v>
      </c>
      <c r="L153" s="52">
        <f>L22+L52+L67+L106+L118+L121+L129+L136+L142+L152+L124</f>
        <v>9415316.8999999985</v>
      </c>
      <c r="M153" s="20"/>
    </row>
    <row r="154" spans="1:13" ht="8.25" customHeight="1">
      <c r="A154" s="29"/>
      <c r="B154" s="12"/>
      <c r="C154" s="12"/>
      <c r="D154" s="12"/>
      <c r="E154" s="12"/>
      <c r="F154" s="12"/>
      <c r="G154" s="12"/>
      <c r="H154" s="12"/>
      <c r="L154" s="12"/>
      <c r="M154" s="12"/>
    </row>
    <row r="155" spans="1:13" ht="25.5" hidden="1">
      <c r="E155" s="22" t="s">
        <v>18</v>
      </c>
      <c r="F155" s="23" t="e">
        <f>F7+F25+F30+F44+F54+F61+F70+F102+#REF!+F109+#REF!+F120+F123+F127+F131+F135+F141+#REF!+F145</f>
        <v>#REF!</v>
      </c>
      <c r="G155" s="23" t="e">
        <f>G7+G25+G30+G44+G54+G61+G70+G102+#REF!+G109+#REF!+G120+G123+G127+G131+G135+G141+#REF!+G145</f>
        <v>#REF!</v>
      </c>
      <c r="H155" s="23" t="e">
        <f>H7+H25+H30+H44+H54+H61+H70+H102+#REF!+H109+#REF!+H120+H123+H127+H131+H135+H141+#REF!+H145</f>
        <v>#REF!</v>
      </c>
      <c r="I155" s="32" t="e">
        <f>I7+I25+I30+I44+I54+I61+I70+I102+#REF!+I109+#REF!+I120+I123+I127+I131+I135+I141+#REF!+I145</f>
        <v>#REF!</v>
      </c>
      <c r="J155" s="32" t="e">
        <f>J7+J25+J30+J44+J54+J61+J70+J102+#REF!+J109+#REF!+J120+J123+J127+J131+J135+J141+#REF!+J145</f>
        <v>#REF!</v>
      </c>
      <c r="K155" s="32"/>
      <c r="L155" s="23" t="e">
        <f>F155+G155+J155+#REF!</f>
        <v>#REF!</v>
      </c>
    </row>
    <row r="156" spans="1:13" ht="25.5" hidden="1">
      <c r="E156" s="22" t="s">
        <v>19</v>
      </c>
      <c r="F156" s="23" t="e">
        <f>F8+F27+F32+F71+F105+#REF!+F110+#REF!+F128+#REF!+F146</f>
        <v>#REF!</v>
      </c>
      <c r="G156" s="23" t="e">
        <f>G8+G27+G32+G71+G105+#REF!+G110+#REF!+G128+#REF!+G146</f>
        <v>#REF!</v>
      </c>
      <c r="H156" s="23" t="e">
        <f>H8+H27+H32+H71+H105+#REF!+H110+#REF!+H128+#REF!+H146</f>
        <v>#REF!</v>
      </c>
      <c r="I156" s="32" t="e">
        <f>I8+I27+I32+I71+I105+#REF!+I110+#REF!+I128+#REF!+I146</f>
        <v>#REF!</v>
      </c>
      <c r="J156" s="32" t="e">
        <f>J8+J27+J32+J71+J105+#REF!+J110+#REF!+J128+#REF!+J146</f>
        <v>#REF!</v>
      </c>
      <c r="K156" s="32"/>
      <c r="L156" s="23" t="e">
        <f>F156+G156+J156+#REF!</f>
        <v>#REF!</v>
      </c>
    </row>
    <row r="157" spans="1:13" ht="25.5" hidden="1">
      <c r="E157" s="22" t="s">
        <v>29</v>
      </c>
      <c r="F157" s="23" t="e">
        <f>F9+F26+F72+#REF!+F111+#REF!+#REF!+F147</f>
        <v>#REF!</v>
      </c>
      <c r="G157" s="23" t="e">
        <f>G9+G26+G72+#REF!+G111+#REF!+#REF!+G147</f>
        <v>#REF!</v>
      </c>
      <c r="H157" s="23" t="e">
        <f>H9+H26+H72+#REF!+H111+#REF!+#REF!+H147</f>
        <v>#REF!</v>
      </c>
      <c r="I157" s="32" t="e">
        <f>I9+I26+I72+#REF!+I111+#REF!+#REF!+I147</f>
        <v>#REF!</v>
      </c>
      <c r="J157" s="32" t="e">
        <f>J9+J26+J72+#REF!+J111+#REF!+#REF!+J147</f>
        <v>#REF!</v>
      </c>
      <c r="K157" s="32"/>
      <c r="L157" s="23" t="e">
        <f>F157+G157+J157+#REF!</f>
        <v>#REF!</v>
      </c>
    </row>
    <row r="158" spans="1:13" hidden="1">
      <c r="E158" s="22" t="s">
        <v>20</v>
      </c>
      <c r="F158" s="23" t="e">
        <f>F10+F28+F33+F45+F62+F73+#REF!+#REF!</f>
        <v>#REF!</v>
      </c>
      <c r="G158" s="23" t="e">
        <f>G10+G28+G33+G45+G62+G73+#REF!+#REF!</f>
        <v>#REF!</v>
      </c>
      <c r="H158" s="23" t="e">
        <f>H10+H28+H33+H45+H62+H73+#REF!+#REF!</f>
        <v>#REF!</v>
      </c>
      <c r="I158" s="32" t="e">
        <f>I10+I28+I33+I45+I62+I73+#REF!+#REF!</f>
        <v>#REF!</v>
      </c>
      <c r="J158" s="32" t="e">
        <f>J10+J28+J33+J45+J62+J73+#REF!+#REF!</f>
        <v>#REF!</v>
      </c>
      <c r="K158" s="32"/>
      <c r="L158" s="23" t="e">
        <f>F158+G158+J158+#REF!</f>
        <v>#REF!</v>
      </c>
    </row>
    <row r="159" spans="1:13" hidden="1">
      <c r="E159" s="22" t="s">
        <v>75</v>
      </c>
      <c r="F159" s="23">
        <f>F103</f>
        <v>55436.4</v>
      </c>
      <c r="G159" s="23">
        <f>G103</f>
        <v>0</v>
      </c>
      <c r="H159" s="23">
        <f>H103</f>
        <v>0</v>
      </c>
      <c r="I159" s="32">
        <f>I103</f>
        <v>0</v>
      </c>
      <c r="J159" s="32">
        <f>J103</f>
        <v>0</v>
      </c>
      <c r="K159" s="32"/>
      <c r="L159" s="23" t="e">
        <f>F159+G159+J159+#REF!</f>
        <v>#REF!</v>
      </c>
    </row>
    <row r="160" spans="1:13" ht="38.25" hidden="1">
      <c r="E160" s="24" t="s">
        <v>74</v>
      </c>
      <c r="F160" s="23" t="e">
        <f>#REF!</f>
        <v>#REF!</v>
      </c>
      <c r="G160" s="23" t="e">
        <f>#REF!</f>
        <v>#REF!</v>
      </c>
      <c r="H160" s="23" t="e">
        <f>#REF!</f>
        <v>#REF!</v>
      </c>
      <c r="I160" s="32" t="e">
        <f>#REF!</f>
        <v>#REF!</v>
      </c>
      <c r="J160" s="32" t="e">
        <f>#REF!</f>
        <v>#REF!</v>
      </c>
      <c r="K160" s="32"/>
      <c r="L160" s="23" t="e">
        <f>F160+G160+J160+#REF!</f>
        <v>#REF!</v>
      </c>
    </row>
    <row r="161" spans="5:12" hidden="1">
      <c r="E161" s="23"/>
      <c r="F161" s="23"/>
      <c r="G161" s="23"/>
      <c r="H161" s="23"/>
      <c r="I161" s="32"/>
      <c r="J161" s="32"/>
      <c r="K161" s="32"/>
      <c r="L161" s="23"/>
    </row>
    <row r="162" spans="5:12" hidden="1">
      <c r="E162" s="25" t="s">
        <v>35</v>
      </c>
      <c r="F162" s="23" t="e">
        <f>F155+F156+F157+F158+F160+F159</f>
        <v>#REF!</v>
      </c>
      <c r="G162" s="23" t="e">
        <f t="shared" ref="G162:J162" si="84">G155+G156+G157+G158+G160+G159</f>
        <v>#REF!</v>
      </c>
      <c r="H162" s="23" t="e">
        <f t="shared" ref="H162:I162" si="85">H155+H156+H157+H158+H160+H159</f>
        <v>#REF!</v>
      </c>
      <c r="I162" s="32" t="e">
        <f t="shared" si="85"/>
        <v>#REF!</v>
      </c>
      <c r="J162" s="32" t="e">
        <f t="shared" si="84"/>
        <v>#REF!</v>
      </c>
      <c r="K162" s="32"/>
      <c r="L162" s="23" t="e">
        <f>L155+L156+L157+L158+L160+L159</f>
        <v>#REF!</v>
      </c>
    </row>
    <row r="163" spans="5:12" hidden="1"/>
  </sheetData>
  <mergeCells count="166">
    <mergeCell ref="C54:C58"/>
    <mergeCell ref="D54:D58"/>
    <mergeCell ref="M54:M58"/>
    <mergeCell ref="M24:M28"/>
    <mergeCell ref="A106:D106"/>
    <mergeCell ref="M126:M129"/>
    <mergeCell ref="A129:D129"/>
    <mergeCell ref="A124:D124"/>
    <mergeCell ref="A108:A111"/>
    <mergeCell ref="A126:A128"/>
    <mergeCell ref="B126:B128"/>
    <mergeCell ref="C126:C128"/>
    <mergeCell ref="D126:D128"/>
    <mergeCell ref="C108:C111"/>
    <mergeCell ref="A125:M125"/>
    <mergeCell ref="A34:A38"/>
    <mergeCell ref="A39:A42"/>
    <mergeCell ref="A101:A105"/>
    <mergeCell ref="B64:B66"/>
    <mergeCell ref="A64:A66"/>
    <mergeCell ref="B101:B105"/>
    <mergeCell ref="M101:M105"/>
    <mergeCell ref="C43:C45"/>
    <mergeCell ref="A53:M53"/>
    <mergeCell ref="D60:D62"/>
    <mergeCell ref="H131:H132"/>
    <mergeCell ref="A82:A85"/>
    <mergeCell ref="D97:D100"/>
    <mergeCell ref="M97:M100"/>
    <mergeCell ref="D82:D85"/>
    <mergeCell ref="C82:C85"/>
    <mergeCell ref="B82:B85"/>
    <mergeCell ref="C91:C95"/>
    <mergeCell ref="D91:D95"/>
    <mergeCell ref="A86:A90"/>
    <mergeCell ref="C86:C90"/>
    <mergeCell ref="D86:D90"/>
    <mergeCell ref="B91:B95"/>
    <mergeCell ref="B86:B90"/>
    <mergeCell ref="M108:M116"/>
    <mergeCell ref="A119:M119"/>
    <mergeCell ref="A112:A115"/>
    <mergeCell ref="D112:D115"/>
    <mergeCell ref="C112:C115"/>
    <mergeCell ref="C64:C66"/>
    <mergeCell ref="D64:D66"/>
    <mergeCell ref="A54:A58"/>
    <mergeCell ref="B54:B58"/>
    <mergeCell ref="I131:I132"/>
    <mergeCell ref="A67:D67"/>
    <mergeCell ref="M60:M66"/>
    <mergeCell ref="B74:B78"/>
    <mergeCell ref="A79:A81"/>
    <mergeCell ref="B69:B73"/>
    <mergeCell ref="C69:C73"/>
    <mergeCell ref="D69:D73"/>
    <mergeCell ref="C79:C81"/>
    <mergeCell ref="B60:B62"/>
    <mergeCell ref="A60:A62"/>
    <mergeCell ref="C60:C62"/>
    <mergeCell ref="M69:M96"/>
    <mergeCell ref="A91:A95"/>
    <mergeCell ref="D74:D78"/>
    <mergeCell ref="D79:D81"/>
    <mergeCell ref="A68:M68"/>
    <mergeCell ref="A74:A78"/>
    <mergeCell ref="C74:C78"/>
    <mergeCell ref="A69:A73"/>
    <mergeCell ref="B79:B81"/>
    <mergeCell ref="K131:K132"/>
    <mergeCell ref="C138:C141"/>
    <mergeCell ref="G131:G132"/>
    <mergeCell ref="J131:J132"/>
    <mergeCell ref="A131:A132"/>
    <mergeCell ref="B131:B135"/>
    <mergeCell ref="C131:C132"/>
    <mergeCell ref="D131:D132"/>
    <mergeCell ref="D108:D111"/>
    <mergeCell ref="A97:A100"/>
    <mergeCell ref="B97:B100"/>
    <mergeCell ref="C97:C100"/>
    <mergeCell ref="C101:C105"/>
    <mergeCell ref="B108:B116"/>
    <mergeCell ref="D101:D105"/>
    <mergeCell ref="A130:M130"/>
    <mergeCell ref="A136:D136"/>
    <mergeCell ref="A137:M137"/>
    <mergeCell ref="E131:E132"/>
    <mergeCell ref="F131:F132"/>
    <mergeCell ref="C133:C135"/>
    <mergeCell ref="D133:D135"/>
    <mergeCell ref="M133:M135"/>
    <mergeCell ref="A107:M107"/>
    <mergeCell ref="L131:L132"/>
    <mergeCell ref="D6:D11"/>
    <mergeCell ref="A16:A21"/>
    <mergeCell ref="A12:A15"/>
    <mergeCell ref="A153:D153"/>
    <mergeCell ref="A118:D118"/>
    <mergeCell ref="A122:M122"/>
    <mergeCell ref="A121:D121"/>
    <mergeCell ref="D138:D141"/>
    <mergeCell ref="M138:M141"/>
    <mergeCell ref="M144:M147"/>
    <mergeCell ref="A143:M143"/>
    <mergeCell ref="M131:M132"/>
    <mergeCell ref="A152:D152"/>
    <mergeCell ref="M148:M151"/>
    <mergeCell ref="A148:A151"/>
    <mergeCell ref="C148:C151"/>
    <mergeCell ref="D148:D151"/>
    <mergeCell ref="A144:A147"/>
    <mergeCell ref="C144:C147"/>
    <mergeCell ref="D144:D147"/>
    <mergeCell ref="B144:B151"/>
    <mergeCell ref="A142:D142"/>
    <mergeCell ref="A138:A141"/>
    <mergeCell ref="B138:B141"/>
    <mergeCell ref="D46:D48"/>
    <mergeCell ref="D49:D51"/>
    <mergeCell ref="A49:A51"/>
    <mergeCell ref="A46:A48"/>
    <mergeCell ref="A1:M2"/>
    <mergeCell ref="E3:L3"/>
    <mergeCell ref="M3:M4"/>
    <mergeCell ref="D3:D4"/>
    <mergeCell ref="C3:C4"/>
    <mergeCell ref="B3:B4"/>
    <mergeCell ref="A3:A4"/>
    <mergeCell ref="A23:M23"/>
    <mergeCell ref="B16:B21"/>
    <mergeCell ref="C16:C21"/>
    <mergeCell ref="D16:D21"/>
    <mergeCell ref="M6:M22"/>
    <mergeCell ref="D12:D15"/>
    <mergeCell ref="A5:M5"/>
    <mergeCell ref="B12:B15"/>
    <mergeCell ref="C12:C15"/>
    <mergeCell ref="A6:A11"/>
    <mergeCell ref="A22:E22"/>
    <mergeCell ref="B6:B11"/>
    <mergeCell ref="C6:C11"/>
    <mergeCell ref="C24:C28"/>
    <mergeCell ref="D24:D28"/>
    <mergeCell ref="D29:D33"/>
    <mergeCell ref="A24:A28"/>
    <mergeCell ref="D43:D45"/>
    <mergeCell ref="B24:B28"/>
    <mergeCell ref="B43:B45"/>
    <mergeCell ref="A52:D52"/>
    <mergeCell ref="M29:M42"/>
    <mergeCell ref="C34:C38"/>
    <mergeCell ref="C39:C42"/>
    <mergeCell ref="D34:D38"/>
    <mergeCell ref="C29:C33"/>
    <mergeCell ref="A29:A33"/>
    <mergeCell ref="B34:B38"/>
    <mergeCell ref="B39:B42"/>
    <mergeCell ref="B29:B33"/>
    <mergeCell ref="D39:D42"/>
    <mergeCell ref="B46:B48"/>
    <mergeCell ref="B49:B51"/>
    <mergeCell ref="C46:C48"/>
    <mergeCell ref="C49:C51"/>
    <mergeCell ref="M43:M52"/>
    <mergeCell ref="A43:A45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егорова-аа</cp:lastModifiedBy>
  <cp:lastPrinted>2020-01-20T11:41:59Z</cp:lastPrinted>
  <dcterms:created xsi:type="dcterms:W3CDTF">1996-10-08T23:32:33Z</dcterms:created>
  <dcterms:modified xsi:type="dcterms:W3CDTF">2026-08-04T09:52:17Z</dcterms:modified>
</cp:coreProperties>
</file>