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60" windowWidth="9720" windowHeight="7080" activeTab="2"/>
  </bookViews>
  <sheets>
    <sheet name="Лист1" sheetId="1" r:id="rId1"/>
    <sheet name="Лист2" sheetId="2" r:id="rId2"/>
    <sheet name="Лист3" sheetId="3" r:id="rId3"/>
    <sheet name="Отчет о совместимости" sheetId="4" r:id="rId4"/>
  </sheets>
  <calcPr calcId="125725"/>
</workbook>
</file>

<file path=xl/calcChain.xml><?xml version="1.0" encoding="utf-8"?>
<calcChain xmlns="http://schemas.openxmlformats.org/spreadsheetml/2006/main">
  <c r="K70" i="3"/>
  <c r="F69"/>
  <c r="H65"/>
  <c r="I65"/>
  <c r="J65"/>
  <c r="G67"/>
  <c r="H67"/>
  <c r="H77"/>
  <c r="I77"/>
  <c r="J77"/>
  <c r="K133"/>
  <c r="F132"/>
  <c r="K132" s="1"/>
  <c r="K136" s="1"/>
  <c r="I136"/>
  <c r="H136"/>
  <c r="J132"/>
  <c r="J136" s="1"/>
  <c r="I132"/>
  <c r="H132"/>
  <c r="G132"/>
  <c r="K134"/>
  <c r="K26"/>
  <c r="K27"/>
  <c r="F30"/>
  <c r="F33"/>
  <c r="K42"/>
  <c r="K40"/>
  <c r="K38"/>
  <c r="K35"/>
  <c r="K72"/>
  <c r="K71"/>
  <c r="K135"/>
  <c r="J127"/>
  <c r="I127"/>
  <c r="I130" s="1"/>
  <c r="K128"/>
  <c r="K125"/>
  <c r="K54"/>
  <c r="K60"/>
  <c r="K58"/>
  <c r="K50"/>
  <c r="K47"/>
  <c r="K19"/>
  <c r="K110"/>
  <c r="K114"/>
  <c r="K143"/>
  <c r="K95"/>
  <c r="K94"/>
  <c r="K93"/>
  <c r="K117"/>
  <c r="K139"/>
  <c r="K28"/>
  <c r="H24"/>
  <c r="K25"/>
  <c r="K91"/>
  <c r="K87"/>
  <c r="K82"/>
  <c r="K78"/>
  <c r="K75"/>
  <c r="K20"/>
  <c r="K18"/>
  <c r="K17"/>
  <c r="K15"/>
  <c r="K14"/>
  <c r="K13"/>
  <c r="K121"/>
  <c r="I154"/>
  <c r="I153"/>
  <c r="I146"/>
  <c r="I142"/>
  <c r="I138"/>
  <c r="I120"/>
  <c r="I123" s="1"/>
  <c r="I118"/>
  <c r="I115"/>
  <c r="I106"/>
  <c r="I103"/>
  <c r="I102" s="1"/>
  <c r="I112" s="1"/>
  <c r="I96"/>
  <c r="I92"/>
  <c r="I86"/>
  <c r="I81"/>
  <c r="I74"/>
  <c r="I69"/>
  <c r="I68"/>
  <c r="I67"/>
  <c r="I66"/>
  <c r="I59"/>
  <c r="I57"/>
  <c r="I56"/>
  <c r="I49"/>
  <c r="I46"/>
  <c r="I45"/>
  <c r="I44"/>
  <c r="I39"/>
  <c r="I34"/>
  <c r="I33"/>
  <c r="I32"/>
  <c r="I31"/>
  <c r="I30"/>
  <c r="I24"/>
  <c r="I16"/>
  <c r="I12"/>
  <c r="I11"/>
  <c r="I10"/>
  <c r="I9"/>
  <c r="I151" s="1"/>
  <c r="J12"/>
  <c r="F7"/>
  <c r="I43" l="1"/>
  <c r="I55"/>
  <c r="I62" s="1"/>
  <c r="I64"/>
  <c r="I100" s="1"/>
  <c r="I150"/>
  <c r="I29"/>
  <c r="I52" s="1"/>
  <c r="I152"/>
  <c r="I6"/>
  <c r="I22" s="1"/>
  <c r="I149"/>
  <c r="G56"/>
  <c r="K142"/>
  <c r="K138"/>
  <c r="J130"/>
  <c r="K97"/>
  <c r="K98"/>
  <c r="K99"/>
  <c r="K90"/>
  <c r="G103"/>
  <c r="G102" s="1"/>
  <c r="H103"/>
  <c r="H102" s="1"/>
  <c r="H112" s="1"/>
  <c r="J103"/>
  <c r="J102" s="1"/>
  <c r="K107"/>
  <c r="H154"/>
  <c r="H153"/>
  <c r="H146"/>
  <c r="H142"/>
  <c r="H138"/>
  <c r="H130"/>
  <c r="H120"/>
  <c r="H123" s="1"/>
  <c r="H118"/>
  <c r="H115"/>
  <c r="H106"/>
  <c r="H96"/>
  <c r="H92"/>
  <c r="H86"/>
  <c r="H81"/>
  <c r="H74"/>
  <c r="H69"/>
  <c r="H68"/>
  <c r="H66"/>
  <c r="H59"/>
  <c r="H57"/>
  <c r="H56"/>
  <c r="H49"/>
  <c r="H46"/>
  <c r="H45"/>
  <c r="H44"/>
  <c r="H43" s="1"/>
  <c r="H39"/>
  <c r="H34"/>
  <c r="H33"/>
  <c r="H32"/>
  <c r="H31"/>
  <c r="H30"/>
  <c r="H16"/>
  <c r="H12"/>
  <c r="H11"/>
  <c r="H10"/>
  <c r="H9"/>
  <c r="H8"/>
  <c r="G130"/>
  <c r="F127"/>
  <c r="F24"/>
  <c r="F106"/>
  <c r="G7"/>
  <c r="F8"/>
  <c r="G8"/>
  <c r="F9"/>
  <c r="G9"/>
  <c r="F10"/>
  <c r="G10"/>
  <c r="F11"/>
  <c r="G11"/>
  <c r="F12"/>
  <c r="G12"/>
  <c r="F16"/>
  <c r="G16"/>
  <c r="G24"/>
  <c r="F31"/>
  <c r="G31"/>
  <c r="F32"/>
  <c r="G32"/>
  <c r="G33"/>
  <c r="F34"/>
  <c r="G34"/>
  <c r="F39"/>
  <c r="G39"/>
  <c r="F44"/>
  <c r="F45"/>
  <c r="G45"/>
  <c r="F46"/>
  <c r="F49"/>
  <c r="G49"/>
  <c r="F56"/>
  <c r="F57"/>
  <c r="G57"/>
  <c r="F59"/>
  <c r="G59"/>
  <c r="F65"/>
  <c r="G65"/>
  <c r="F66"/>
  <c r="G66"/>
  <c r="F67"/>
  <c r="F68"/>
  <c r="G68"/>
  <c r="G69"/>
  <c r="F74"/>
  <c r="G74"/>
  <c r="F77"/>
  <c r="G77"/>
  <c r="F81"/>
  <c r="G81"/>
  <c r="F86"/>
  <c r="G86"/>
  <c r="F92"/>
  <c r="G92"/>
  <c r="F96"/>
  <c r="G96"/>
  <c r="F103"/>
  <c r="F104"/>
  <c r="F105"/>
  <c r="G106"/>
  <c r="F115"/>
  <c r="G115"/>
  <c r="F118"/>
  <c r="G118"/>
  <c r="F120"/>
  <c r="F123" s="1"/>
  <c r="G120"/>
  <c r="F136"/>
  <c r="G136"/>
  <c r="F138"/>
  <c r="G138"/>
  <c r="F142"/>
  <c r="G142"/>
  <c r="F146"/>
  <c r="G146"/>
  <c r="F153"/>
  <c r="G153"/>
  <c r="F154"/>
  <c r="G154"/>
  <c r="J92"/>
  <c r="J31"/>
  <c r="J34"/>
  <c r="K36"/>
  <c r="J30"/>
  <c r="J33"/>
  <c r="J32"/>
  <c r="J146"/>
  <c r="K145"/>
  <c r="K144"/>
  <c r="J142"/>
  <c r="F29" l="1"/>
  <c r="F55"/>
  <c r="F152"/>
  <c r="F130"/>
  <c r="K127"/>
  <c r="K146"/>
  <c r="K92"/>
  <c r="F151"/>
  <c r="G55"/>
  <c r="G62" s="1"/>
  <c r="K34"/>
  <c r="K12"/>
  <c r="G123"/>
  <c r="I156"/>
  <c r="G152"/>
  <c r="I147"/>
  <c r="H64"/>
  <c r="K130"/>
  <c r="H55"/>
  <c r="H62" s="1"/>
  <c r="H151"/>
  <c r="G150"/>
  <c r="K103"/>
  <c r="G112"/>
  <c r="H152"/>
  <c r="G151"/>
  <c r="H150"/>
  <c r="H149"/>
  <c r="H29"/>
  <c r="H52" s="1"/>
  <c r="H6"/>
  <c r="H22" s="1"/>
  <c r="K31"/>
  <c r="G43"/>
  <c r="F43"/>
  <c r="F150"/>
  <c r="G149"/>
  <c r="F149"/>
  <c r="F102"/>
  <c r="F112" s="1"/>
  <c r="G64"/>
  <c r="F64"/>
  <c r="F100" s="1"/>
  <c r="F6"/>
  <c r="F22" s="1"/>
  <c r="G29"/>
  <c r="G6"/>
  <c r="J29"/>
  <c r="F62" l="1"/>
  <c r="H100"/>
  <c r="H147" s="1"/>
  <c r="G156"/>
  <c r="G22"/>
  <c r="H156"/>
  <c r="G100"/>
  <c r="G52"/>
  <c r="F52"/>
  <c r="F156"/>
  <c r="J24"/>
  <c r="K24" s="1"/>
  <c r="J9"/>
  <c r="K9" s="1"/>
  <c r="J10"/>
  <c r="K10" s="1"/>
  <c r="F147" l="1"/>
  <c r="G147"/>
  <c r="J86"/>
  <c r="K86" s="1"/>
  <c r="K111" l="1"/>
  <c r="J153" l="1"/>
  <c r="K153" l="1"/>
  <c r="J7" l="1"/>
  <c r="K7" s="1"/>
  <c r="J8"/>
  <c r="K8" s="1"/>
  <c r="K108" l="1"/>
  <c r="K109"/>
  <c r="K80"/>
  <c r="K83"/>
  <c r="K84"/>
  <c r="K85"/>
  <c r="K88"/>
  <c r="K89"/>
  <c r="K73"/>
  <c r="K76"/>
  <c r="K79"/>
  <c r="K61"/>
  <c r="K41"/>
  <c r="K48"/>
  <c r="K51"/>
  <c r="K37"/>
  <c r="K21"/>
  <c r="J154"/>
  <c r="K65"/>
  <c r="K32" l="1"/>
  <c r="K33"/>
  <c r="K30"/>
  <c r="K154"/>
  <c r="K140"/>
  <c r="K141"/>
  <c r="J138"/>
  <c r="K29" l="1"/>
  <c r="J39"/>
  <c r="K39" s="1"/>
  <c r="J68" l="1"/>
  <c r="J67"/>
  <c r="K67" s="1"/>
  <c r="J66"/>
  <c r="K66" s="1"/>
  <c r="K68" l="1"/>
  <c r="J150"/>
  <c r="J64"/>
  <c r="K64" s="1"/>
  <c r="J16"/>
  <c r="K16" s="1"/>
  <c r="J100" l="1"/>
  <c r="K100" s="1"/>
  <c r="J96"/>
  <c r="K96" s="1"/>
  <c r="J45" l="1"/>
  <c r="J44"/>
  <c r="K44" s="1"/>
  <c r="K45" l="1"/>
  <c r="J57" l="1"/>
  <c r="J56"/>
  <c r="K56" s="1"/>
  <c r="K57" l="1"/>
  <c r="K129" l="1"/>
  <c r="J151" l="1"/>
  <c r="J152"/>
  <c r="J149"/>
  <c r="J156" l="1"/>
  <c r="K149"/>
  <c r="K152"/>
  <c r="J74" l="1"/>
  <c r="K74" s="1"/>
  <c r="J11" l="1"/>
  <c r="J59"/>
  <c r="K59" s="1"/>
  <c r="J55"/>
  <c r="K55" s="1"/>
  <c r="J81"/>
  <c r="K81" s="1"/>
  <c r="K77"/>
  <c r="J69"/>
  <c r="K69" s="1"/>
  <c r="J115"/>
  <c r="K115" s="1"/>
  <c r="J49"/>
  <c r="K49" s="1"/>
  <c r="K122"/>
  <c r="J120"/>
  <c r="K120" s="1"/>
  <c r="J6"/>
  <c r="K6" s="1"/>
  <c r="J118"/>
  <c r="K118" s="1"/>
  <c r="J106"/>
  <c r="K106" s="1"/>
  <c r="J46"/>
  <c r="K46" s="1"/>
  <c r="J62" l="1"/>
  <c r="K62" s="1"/>
  <c r="J123"/>
  <c r="K123" s="1"/>
  <c r="K11"/>
  <c r="K104"/>
  <c r="K151"/>
  <c r="K105"/>
  <c r="J22"/>
  <c r="K22" s="1"/>
  <c r="J112"/>
  <c r="K112" s="1"/>
  <c r="J43"/>
  <c r="J52" l="1"/>
  <c r="J147" s="1"/>
  <c r="K43"/>
  <c r="K102"/>
  <c r="K150"/>
  <c r="K156" s="1"/>
  <c r="K52" l="1"/>
  <c r="K147" s="1"/>
</calcChain>
</file>

<file path=xl/sharedStrings.xml><?xml version="1.0" encoding="utf-8"?>
<sst xmlns="http://schemas.openxmlformats.org/spreadsheetml/2006/main" count="310" uniqueCount="149">
  <si>
    <t>№ п/п</t>
  </si>
  <si>
    <t>Всего</t>
  </si>
  <si>
    <t>Отчет о совместимости для Реестр муниципальных целевых программ,утвержд. постан. ММР на 2012 г..xls</t>
  </si>
  <si>
    <t>Дата отчета: 30.09.2011 17:00</t>
  </si>
  <si>
    <t>Некоторые свойства данной книги не поддерживаются более ранними версиями Excel. Сохранение книги в формате более ранней версии приведет к потере или ограничению функциональности этих свойств.</t>
  </si>
  <si>
    <t>Несущественная потеря точности</t>
  </si>
  <si>
    <t>Число экземпляров</t>
  </si>
  <si>
    <t>Некоторые ячейки или стили в этой книге содержат форматирование, не поддерживаемое выбранным форматом файла. Эти форматы будут преобразованы в наиболее близкий из имеющихся форматов.</t>
  </si>
  <si>
    <t>Период действия муниципальной программы</t>
  </si>
  <si>
    <t>Муниципальный заказчик, инициатор разработки муниципальной  программы (МП)</t>
  </si>
  <si>
    <t>Сумма по программе, тыс.руб.</t>
  </si>
  <si>
    <t>Дата утверждения МП постановлением  ММР</t>
  </si>
  <si>
    <t xml:space="preserve">Администрация ММР Отдел информации и общественных отношений </t>
  </si>
  <si>
    <t>Итого по отделу:</t>
  </si>
  <si>
    <t>Комитет образования администрации ММР</t>
  </si>
  <si>
    <t xml:space="preserve">Комитет образования администрации ММР </t>
  </si>
  <si>
    <t>всего</t>
  </si>
  <si>
    <t>источник финансирования</t>
  </si>
  <si>
    <t>местный бюджет</t>
  </si>
  <si>
    <t>областной бюджет</t>
  </si>
  <si>
    <t>внебюджет</t>
  </si>
  <si>
    <t>Наименование муниципальной программы/подпрограммы</t>
  </si>
  <si>
    <t>подпрограмма "Развитие системы дошкольного образования"</t>
  </si>
  <si>
    <t>1.1.</t>
  </si>
  <si>
    <t>1.2.</t>
  </si>
  <si>
    <t>Отдел информации и общественных отношений администрации ММР</t>
  </si>
  <si>
    <t xml:space="preserve">Управление экономического развития администрации ММР </t>
  </si>
  <si>
    <t>3.1.</t>
  </si>
  <si>
    <t>3.2.</t>
  </si>
  <si>
    <t>федеральный бюджет</t>
  </si>
  <si>
    <t>подпрограмма "Обеспечение жилыми помещениями молодых семей ММР"</t>
  </si>
  <si>
    <t>6.1.</t>
  </si>
  <si>
    <t>6.2.</t>
  </si>
  <si>
    <t xml:space="preserve">Управление экономического развития и торговли </t>
  </si>
  <si>
    <t>Итого по отделу</t>
  </si>
  <si>
    <t>ИТОГО</t>
  </si>
  <si>
    <t>Правовое управление</t>
  </si>
  <si>
    <t>Отдел кадров</t>
  </si>
  <si>
    <t>Отдел кадров администрации ММР</t>
  </si>
  <si>
    <t>подпрограмма "Развитие системы общего и дополнительного образования"</t>
  </si>
  <si>
    <t>Отдел по защите информации</t>
  </si>
  <si>
    <t>Отдел по защите информации адинистрации ММР</t>
  </si>
  <si>
    <t>Отдел строительства и архитектуры</t>
  </si>
  <si>
    <t>Управление земельно-имущественных отношений</t>
  </si>
  <si>
    <t>Управление земельно-имущественных отношений администрации ММР</t>
  </si>
  <si>
    <t>спонсорская помощь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</si>
  <si>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</si>
  <si>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</si>
  <si>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</si>
  <si>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</si>
  <si>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</si>
  <si>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</si>
  <si>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</si>
  <si>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</si>
  <si>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</si>
  <si>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средства муницип. дорожного фонда</t>
  </si>
  <si>
    <t>16.</t>
  </si>
  <si>
    <t>4.</t>
  </si>
  <si>
    <t>подпрограмма "Развитие туризма на территории ММР"</t>
  </si>
  <si>
    <t>17.</t>
  </si>
  <si>
    <t>3.</t>
  </si>
  <si>
    <t>4.1.</t>
  </si>
  <si>
    <t>4.2.</t>
  </si>
  <si>
    <t>5.</t>
  </si>
  <si>
    <t>6.</t>
  </si>
  <si>
    <t>7.1.</t>
  </si>
  <si>
    <t>7.2.</t>
  </si>
  <si>
    <t>7.3.</t>
  </si>
  <si>
    <t>7.4.</t>
  </si>
  <si>
    <t>7.5.</t>
  </si>
  <si>
    <t>18.</t>
  </si>
  <si>
    <t>Отдел по делам ГО и ЧС</t>
  </si>
  <si>
    <t>Отдел ГО и ЧС</t>
  </si>
  <si>
    <t>7.6.</t>
  </si>
  <si>
    <t>средства собственников жилья</t>
  </si>
  <si>
    <t>МДФ</t>
  </si>
  <si>
    <t>Управление экономического развития администрации ММР</t>
  </si>
  <si>
    <t>2024 г.</t>
  </si>
  <si>
    <t>Комитет культуры, спорта и молодежной политики администрации ММР</t>
  </si>
  <si>
    <t>9.1.</t>
  </si>
  <si>
    <t>9.2.</t>
  </si>
  <si>
    <t>программа "Переселение граждан из аварийного жилищного фонда"</t>
  </si>
  <si>
    <t>2022-2025 гг.</t>
  </si>
  <si>
    <t>средства фонда содействия реформированию ЖКХ</t>
  </si>
  <si>
    <t>19.</t>
  </si>
  <si>
    <t>2025 г.</t>
  </si>
  <si>
    <t>2023г.</t>
  </si>
  <si>
    <t>Отдел по правовому обеспечению администрации ММР</t>
  </si>
  <si>
    <t>программа "Противодействие коррупции в Марксовском муниципальном районе"</t>
  </si>
  <si>
    <t>Программа "Социальная поддержка отдельных категорий граждан Марксовского муниципального района"</t>
  </si>
  <si>
    <t>программа "Информационное общество "</t>
  </si>
  <si>
    <t>программа "Развитие муниципальной службы в администрации Марксовского муниципального района"</t>
  </si>
  <si>
    <t>программа "Развитие транспортной системы в Марксовском муниципальном районе "</t>
  </si>
  <si>
    <t>МП "Развитие образования в Марксовском муниципальном районе"</t>
  </si>
  <si>
    <t>МП "Развитие культуры на территории Марксовского муниципального района"</t>
  </si>
  <si>
    <t>программа "Развитие физической культуры, спорта, организация отдыха и оздоровления детей в загородных лагерях Марксовского муниципального района"</t>
  </si>
  <si>
    <t xml:space="preserve">подпрограмма "Развитие физической культуры и спорта в ММР" </t>
  </si>
  <si>
    <t>подпрограмма "Организация отдыха и оздоровления детей в загородных оздоровительных лагерях  ММР"</t>
  </si>
  <si>
    <t xml:space="preserve">подпрограмма "Развитие молодежной политики ММР" </t>
  </si>
  <si>
    <t>программа "Развитие молодежной политики и туризма Марксовского муниципального района "</t>
  </si>
  <si>
    <t>Программа "Профилактика правонарушений и комплексные меры противодействия злоупотреблению наркотиками и их незаконному обороту в Марксовском муниципальном районе"</t>
  </si>
  <si>
    <t>подпрограмма "Профилактика правонарушений в Марксовском муниципальном районе "</t>
  </si>
  <si>
    <t>подпрограмма "Комплексные меры проитиводействия злоупотреблению наркотиками и их незаконному обороту в Марксовском муниципальном районе"</t>
  </si>
  <si>
    <t>программа "Развитие конкурентноспособной экономики в Марксовском муниципальном районе"</t>
  </si>
  <si>
    <t>подпрограмма "Развитие малого и среднего предпринимательства в ММР "</t>
  </si>
  <si>
    <t>подпрограмма "Повышение инвестиционной привлекательности ММР "</t>
  </si>
  <si>
    <t>программа: "Сохранение объектов культурного наследия Марксовского муниципального района"</t>
  </si>
  <si>
    <t>программа: "Градостроительное планирование развития территорий и поселений Марксовского муниципального района"</t>
  </si>
  <si>
    <t>программа: "Управление земельно-имущественными ресурсами Марксовского муниципального района"</t>
  </si>
  <si>
    <t>программа: "Профилактика терроризма и экстремизма в  Марксовском муниципальном районе "</t>
  </si>
  <si>
    <t>программа: "Защита населения и территорий от чрезвычайных ситуаций и развитие гражданской обороны в  Марксовском муниципальном районе"</t>
  </si>
  <si>
    <t>программа "Развитие жилищно-коммунальной инфраструктуры Марксовского муниципального района"</t>
  </si>
  <si>
    <t>подпрограмма "Повышение качества водоснабжения и водоотведения  ММР "</t>
  </si>
  <si>
    <t>подпрограмма "Энергосбережение и повышение энергетической эффективности ММР "</t>
  </si>
  <si>
    <t>подпрограмма "Устойчивое развитие сельских территорий ММР "</t>
  </si>
  <si>
    <t>подпрограмма "Капитальный ремонт многоквартирных жилых домов, расположенных на территории МО городл Маркс "</t>
  </si>
  <si>
    <t>подпрограмма "Отлов и содержание безнадзорных животных в Марксовском муниципальном районе "</t>
  </si>
  <si>
    <t>Администрация ММР    Комитет строительства, благоустройства и дорожного хозяйства  АММР</t>
  </si>
  <si>
    <t>Комитет строительства, благоустройства и дорожного хозяйства АММР</t>
  </si>
  <si>
    <t>Администрация ММР     Комитет строительства, благоустройства и дорожного хозяйства  АММР</t>
  </si>
  <si>
    <t>Отдел строительства и архитектуры комитета строительства, благоустройства и дорожного хозяйства администрации ММР</t>
  </si>
  <si>
    <t>2026 г.</t>
  </si>
  <si>
    <t>программа "Обеспечение прав потребителей в Марксовском муниципальном районе "</t>
  </si>
  <si>
    <t>2024-2028 гг.</t>
  </si>
  <si>
    <t>28.12.2023 г. № 2235-н</t>
  </si>
  <si>
    <t>2027 г.</t>
  </si>
  <si>
    <t>2023-2027 гг.</t>
  </si>
  <si>
    <t>2023-2027 г.</t>
  </si>
  <si>
    <t>2023-2027г.</t>
  </si>
  <si>
    <t xml:space="preserve">29.12.2023 г. № 2257-н, 13.12.2024 г. №2159-н </t>
  </si>
  <si>
    <t>2024-2027 гг.</t>
  </si>
  <si>
    <t xml:space="preserve"> 19.01.2023 г № 56-н, 17.07.2024 г. №1159-н, 31.07.2024 г. №1249-н, 16.12.2024 г. №2177-н</t>
  </si>
  <si>
    <t>30.12.2022 г. № 2561-н, 03.05.2023 г. №680-н, 27.12.2023 г. №2196-н, 20.12.2024 г. №2247-н</t>
  </si>
  <si>
    <r>
      <t xml:space="preserve">28.11.2022 г. № 2305-н, </t>
    </r>
    <r>
      <rPr>
        <sz val="8"/>
        <rFont val="Arial"/>
        <family val="2"/>
        <charset val="204"/>
      </rPr>
      <t>10.02.2023 г. №190-н, 29.12.2023 г. №2260-н</t>
    </r>
  </si>
  <si>
    <r>
      <t xml:space="preserve">30.12.2022 г. № 2557-н, </t>
    </r>
    <r>
      <rPr>
        <sz val="8"/>
        <rFont val="Arial"/>
        <family val="2"/>
        <charset val="204"/>
      </rPr>
      <t>03.08.2023 г. №1338-н, 22.12.2023 г. №2165-н, 25.12.2024 г. №2314-н</t>
    </r>
  </si>
  <si>
    <r>
      <t xml:space="preserve">30.12.2022 г. № 2567-н, </t>
    </r>
    <r>
      <rPr>
        <sz val="8"/>
        <rFont val="Arial"/>
        <family val="2"/>
        <charset val="204"/>
      </rPr>
      <t>30.03.2023 г. №469-н, 16.08.2023 г. №1423-н, 29.12.2023 г. №2255-н, 24.04.2024 г. №639-н, 28.12.2024 г. №2360-н, 08.08.2025 г. №1294-н</t>
    </r>
  </si>
  <si>
    <t xml:space="preserve">30.12.2022 г. № 2563-н, 29.12.2023 г. №2245-н, 02.08.2024 г. №1270-н, 15.11.2024 г. №1947-н, 23.12.2024 г. №2253-н, 27.12.2024 г. №2349-н, </t>
  </si>
  <si>
    <r>
      <t xml:space="preserve"> 16.01.2023 г № 25-н, </t>
    </r>
    <r>
      <rPr>
        <sz val="8"/>
        <rFont val="Arial"/>
        <family val="2"/>
        <charset val="204"/>
      </rPr>
      <t>14.04.2023 г. №577-н, 26.12.2023 г. №2183-н, 12.02.2024 г. №188-н, 13.12.2024 г. № 2158-н, 28.12.2024 г. №2365-н, 17.03.2025 г. №403-н, 23.06.2025 г. №960-н, 13.08.2025 г. №1317-н</t>
    </r>
  </si>
  <si>
    <t>30.12.2022 г. № 2560-н, 13.12.2023 г. №2091-н, 28.12.2023 г. №2222-н, 22.08.2024 г. №1405-н, 25.12.2024 г. №2312-н, 09.09.2025 г. №1574-н</t>
  </si>
  <si>
    <t>30.12.2022 г. № 2591-н, 27.12.2023 г. №2199-н, 29.12.2023 г. №2242-н, 08.08.2024 г. №1291-н, 22.11.2024 г. №1988-н, 26.12.2024 г. №2330-н, 15.09.2025 г. №1635-н</t>
  </si>
  <si>
    <r>
      <t xml:space="preserve">29.12.2022 г. № 2536-н, </t>
    </r>
    <r>
      <rPr>
        <sz val="8"/>
        <rFont val="Arial"/>
        <family val="2"/>
        <charset val="204"/>
      </rPr>
      <t>18.01.2023г. №50-н, 26.01.2023 г. №107-н, 15.03.2023 г. №377-н, 10.05.2023 г. №726-н, 06.06.2023 г. №936-н, 20.06.2023 г. №1048-н, 01.11.2023 г. №1822-н, 29.12.2023 г. №2247-н, 06.02.2024 г. №140-н, 08.04.2024 г. №562-н, 24.05.2024 г. №829-н, 02.07.2024 г. №1056-н, 16.08.2024 г. №1332-н, 16.09.2024 г. №1512-н, 26.09.2024 г. №1583-н, 14.10.2024 г. №1729-н, 15.11.2024 г. №1946-н, 06.12.2024 г. №2122-н, 27.12.2024 г. №2341-н, 27.12.2024 г. №2341-н, 17.01.2025 г. №38-н,29.01.2025 г. №140-н,30.01.2025 г. №163-н, 27.02.2025 г. №323-н, 18.03.2025 г. №429-н, 16.04.2025 г. №596-н, 20.05.2025 г. №729-н, 18.06.2025г. №925-н, 09.07.2025 г. №1049-н, 13.08.2025 г. №1316-н, 17.09.2025 г. №1662-н</t>
    </r>
  </si>
  <si>
    <t>Реестр муниципальных программ  Марксовского муниципального района на 01.11.2025 г.</t>
  </si>
  <si>
    <r>
      <t xml:space="preserve">30.12.2022 г. № 2556-н, </t>
    </r>
    <r>
      <rPr>
        <sz val="8"/>
        <rFont val="Arial"/>
        <family val="2"/>
        <charset val="204"/>
      </rPr>
      <t>06.04.2023 г. №522-н, 04.05.2023 г. №701-н, 31.05.2023 г. №887-н, 03.08.2023 г. №1339-н, 29.11.2023 г. №1991-н, 20.06.2024 г. №998-н, 25.12.2024 г. №2316-н, 12.09.2025 г. №1628-н, 03.10.2025 г. №1786-н</t>
    </r>
  </si>
  <si>
    <r>
      <t xml:space="preserve">26.12.2022 г. № 2519-н, </t>
    </r>
    <r>
      <rPr>
        <sz val="8"/>
        <color rgb="FF00B050"/>
        <rFont val="Arial"/>
        <family val="2"/>
        <charset val="204"/>
      </rPr>
      <t>02.02.2023 г. №140-н, 20.02.2023 г. №239-н, 23.03.2023 г. №446-н, 13.04.2023 г. №570-н, 18.05.2023 г. №795-н, 14.06.2023 г. №979-н, 11.07.2023 г. №1155-н, 11.08.2023 г. №1394-н, 04.09.2023 г. №1509-н, 27.02.2024 г. №264-н, 12.04.2024 г. №584-н, 03.06.2024 г. №894-н, 09.08.2024 г. №1299-н, 04.09.2024 г. №1462-н, 16.10.2024 г. №1736-н, 29.11.2024 г. №2036-н, 23.12.2024 г. №2250-н, 28.12.2024 г. №2367-н, 22.01.2025 г. №63-н, 27.01.2025 г. №131-н, 13.02.2025 г. №253-н, 13.03.2025 г. №386-н, 09.04.2025 г. №540-н, 14.05.2025 г. №704-н, 11.06.2025 г. №905-н, 10.07.2025 г. №1055-н, 13.08.2025 г. №1315-н, 09.10.2025 г. №1807-н, от 31.10.2025 г. № 2032-н</t>
    </r>
  </si>
  <si>
    <t>12.12.2022 г. № 2396-н, 10.04.2023 г. №555-н, 01.06.2023 г. №894-н, 13.12.2023 г. №2094-н, 28.12.2023 г. №2223-н, 19.01.2024 г. №58-н, 05.04.2024 г. №556-н, 21.05.2024 г. №786-н, 24.05.2024 г. №830-н, 14.06.2024 г. №971-н, 19.12.2024 г. №2236-н, 26.12.2024 г. № 2329-н, 01.08.2025 г. №1222-н, от 23.10.2025 г № 1942-н</t>
  </si>
  <si>
    <r>
      <t xml:space="preserve">19.01.2023 г. № 58-н, </t>
    </r>
    <r>
      <rPr>
        <sz val="8"/>
        <color theme="3" tint="0.39997558519241921"/>
        <rFont val="Arial"/>
        <family val="2"/>
        <charset val="204"/>
      </rPr>
      <t>01.02.2023 г. №137-н, 01.03.2023 г. №293-н, 07.03.2023 г. №323-н, 23.03.2023 г. №444-н, 18.04.2023 г. №587-н, 11.05.2023 г. №746-н, 24.07.2023 г. №1258-н, 07.08.2023 г. №1345-н, 24.10.2023 г. №1758-н, 06.12.2023 г. №2050-н, 14.12.2023 г. №2099-н, 29.12.2023 г. №2240-н, 29.01.2024 г. №104-н, 07.03.2024 г. №332-н, 10.04.2024 г. №570-н,  24.04.2024 г. №652-н, 20.05.2024 г. №778-н, 19.07.2024 г. №1184-н, 23.08.2024 г. №1417-н, 28.10.2024 г. №1828-н, 03.12.2024 г. №2056-н, 27.12.2024 г. №2350-н, 20.02.2025 г. №291-н, 28.03.2025 г. №485-н, 11.04.2025 г. №547-н, 18.04.2025 г. №599-н, 30.05.2025 г. №821-н, 11.07.2025 г. №1065-н,29.07.2025 г. №1195-н, 14.08.2025 г. №1345-н,11.09.2025 г. №1608-н, 24.09.2025 г. №1717-н, 08.10.2025 № 1805-н, 23.10.2025 г № 1918-н, 27.11.2025 г №2292-н</t>
    </r>
  </si>
  <si>
    <t>26.12.2022 г. № 2508-н, 14.06.2023 г. №978-н, 01.08.2023 г. №1322-н, 07.12.2023 г. №2055-н, 29.12.2023 г. №2241-н, 04.03.2024 г. №299-н, 22.08.2024 г. №1404-н, 09.09.2024 г. №1481-н, 16.12.2024 г. №2182-н, 27.12.2024 г. №2351-н, 29.01.2025 г. №139-н, 14.05.2025 г. №702-н, 20.05.2025 г. №730-н, 05.06.2025 г. №876-н, 10.07.2025 г. №1056-н</t>
  </si>
  <si>
    <r>
      <t xml:space="preserve">21.12.2022 г. № 2484-н, </t>
    </r>
    <r>
      <rPr>
        <sz val="8"/>
        <color theme="4"/>
        <rFont val="Arial"/>
        <family val="2"/>
        <charset val="204"/>
      </rPr>
      <t>29.03.2023 г. №449-н, 28.06.2023 г. №1078-н, 15.09.2023 г. №1581-н, 15.11.2023 г. №1882-н, 04.12.2023 г. №2033-н, 14.12.2023 г. №2096-н, 29.12.2023 г. №2256-н, 25.04.2024 г. №658-н, 21.08.2024 г. №1398-н, 11.10.2024 г. №1714-н, 29.11.2024 г. №2021-н, 27.12.2024 г. №2356-н, 31.01.2025 г. №182-н, 04.06.2025 г. №848-н 11.11.2025 г. №2143-н</t>
    </r>
  </si>
  <si>
    <t>22.12.2022 г. № 2497-н, 13.12.2023 г. №2093-н, 28.12.2023 г. №2219-н, 15.07.2024 г. №1154-н, 25.12.2024 г. №2313-н 01.12.2025 №2320-н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</si>
</sst>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0"/>
      <name val="Arial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2"/>
      <name val="Times New Roman"/>
      <family val="1"/>
      <charset val="204"/>
    </font>
    <font>
      <b/>
      <i/>
      <sz val="12"/>
      <name val="Arial"/>
      <family val="2"/>
      <charset val="204"/>
    </font>
    <font>
      <sz val="10"/>
      <color rgb="FFFF0000"/>
      <name val="Arial"/>
      <family val="2"/>
      <charset val="204"/>
    </font>
    <font>
      <b/>
      <i/>
      <sz val="8"/>
      <name val="Arial"/>
      <family val="2"/>
      <charset val="204"/>
    </font>
    <font>
      <b/>
      <i/>
      <sz val="9"/>
      <name val="Arial"/>
      <family val="2"/>
      <charset val="204"/>
    </font>
    <font>
      <b/>
      <sz val="14"/>
      <name val="Arial"/>
      <family val="2"/>
      <charset val="204"/>
    </font>
    <font>
      <sz val="8"/>
      <color rgb="FF00B050"/>
      <name val="Arial"/>
      <family val="2"/>
      <charset val="204"/>
    </font>
    <font>
      <b/>
      <sz val="8"/>
      <color rgb="FF00B05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B050"/>
      <name val="Arial"/>
      <family val="2"/>
      <charset val="204"/>
    </font>
    <font>
      <sz val="8"/>
      <color theme="3" tint="0.39997558519241921"/>
      <name val="Arial"/>
      <family val="2"/>
      <charset val="204"/>
    </font>
    <font>
      <b/>
      <sz val="8"/>
      <color theme="3" tint="0.39997558519241921"/>
      <name val="Arial"/>
      <family val="2"/>
      <charset val="204"/>
    </font>
    <font>
      <b/>
      <sz val="8"/>
      <color theme="4"/>
      <name val="Arial"/>
      <family val="2"/>
      <charset val="204"/>
    </font>
    <font>
      <sz val="8"/>
      <color theme="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2">
    <xf numFmtId="0" fontId="0" fillId="0" borderId="0" xfId="0"/>
    <xf numFmtId="0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2" xfId="0" applyNumberForma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0" xfId="0" applyNumberFormat="1" applyFont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3" fillId="0" borderId="0" xfId="0" applyFont="1"/>
    <xf numFmtId="0" fontId="8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NumberFormat="1"/>
    <xf numFmtId="0" fontId="2" fillId="0" borderId="10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0" xfId="0" applyAlignment="1">
      <alignment wrapText="1"/>
    </xf>
    <xf numFmtId="0" fontId="7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7" fillId="0" borderId="22" xfId="0" applyFont="1" applyBorder="1"/>
    <xf numFmtId="0" fontId="1" fillId="0" borderId="0" xfId="0" applyFont="1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Fill="1" applyBorder="1" applyAlignment="1">
      <alignment wrapText="1"/>
    </xf>
    <xf numFmtId="0" fontId="5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3" fillId="0" borderId="9" xfId="0" applyFont="1" applyBorder="1"/>
    <xf numFmtId="0" fontId="2" fillId="0" borderId="13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7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3" xfId="0" applyNumberFormat="1" applyFont="1" applyBorder="1" applyAlignment="1">
      <alignment horizontal="center" vertical="center" wrapText="1"/>
    </xf>
    <xf numFmtId="0" fontId="1" fillId="0" borderId="8" xfId="0" applyFont="1" applyBorder="1"/>
    <xf numFmtId="0" fontId="2" fillId="0" borderId="13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 vertical="top" wrapText="1"/>
    </xf>
    <xf numFmtId="0" fontId="3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24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" fillId="0" borderId="25" xfId="0" applyNumberFormat="1" applyFont="1" applyBorder="1" applyAlignment="1">
      <alignment horizontal="center" vertical="center"/>
    </xf>
    <xf numFmtId="0" fontId="2" fillId="0" borderId="24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justify"/>
    </xf>
    <xf numFmtId="0" fontId="12" fillId="0" borderId="1" xfId="0" applyNumberFormat="1" applyFont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 wrapText="1"/>
    </xf>
    <xf numFmtId="0" fontId="13" fillId="0" borderId="15" xfId="0" applyNumberFormat="1" applyFont="1" applyBorder="1" applyAlignment="1">
      <alignment horizontal="center" vertical="top" wrapText="1"/>
    </xf>
    <xf numFmtId="0" fontId="13" fillId="0" borderId="8" xfId="0" applyNumberFormat="1" applyFont="1" applyBorder="1" applyAlignment="1">
      <alignment horizontal="center"/>
    </xf>
    <xf numFmtId="0" fontId="15" fillId="0" borderId="9" xfId="0" applyNumberFormat="1" applyFont="1" applyBorder="1" applyAlignment="1">
      <alignment horizontal="center"/>
    </xf>
    <xf numFmtId="0" fontId="13" fillId="0" borderId="1" xfId="0" applyNumberFormat="1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 wrapText="1"/>
    </xf>
    <xf numFmtId="0" fontId="16" fillId="0" borderId="23" xfId="0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 wrapText="1"/>
    </xf>
    <xf numFmtId="2" fontId="17" fillId="0" borderId="1" xfId="0" applyNumberFormat="1" applyFont="1" applyFill="1" applyBorder="1" applyAlignment="1">
      <alignment horizontal="center" vertical="center" wrapText="1"/>
    </xf>
    <xf numFmtId="2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2" fontId="19" fillId="0" borderId="1" xfId="0" applyNumberFormat="1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" xfId="0" applyNumberFormat="1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 wrapText="1"/>
    </xf>
    <xf numFmtId="0" fontId="9" fillId="0" borderId="36" xfId="0" applyFont="1" applyBorder="1" applyAlignment="1">
      <alignment horizontal="right" vertical="center"/>
    </xf>
    <xf numFmtId="0" fontId="9" fillId="0" borderId="37" xfId="0" applyFont="1" applyBorder="1" applyAlignment="1">
      <alignment horizontal="right" vertical="center"/>
    </xf>
    <xf numFmtId="0" fontId="9" fillId="0" borderId="26" xfId="0" applyFont="1" applyBorder="1" applyAlignment="1">
      <alignment horizontal="right" vertical="center"/>
    </xf>
    <xf numFmtId="0" fontId="18" fillId="0" borderId="14" xfId="0" applyFont="1" applyBorder="1" applyAlignment="1">
      <alignment horizontal="center" vertical="top" wrapText="1"/>
    </xf>
    <xf numFmtId="0" fontId="18" fillId="0" borderId="25" xfId="0" applyFont="1" applyBorder="1" applyAlignment="1">
      <alignment horizontal="center" vertical="top" wrapText="1"/>
    </xf>
    <xf numFmtId="0" fontId="18" fillId="0" borderId="22" xfId="0" applyFont="1" applyBorder="1" applyAlignment="1">
      <alignment horizontal="center" vertical="top" wrapText="1"/>
    </xf>
    <xf numFmtId="0" fontId="5" fillId="0" borderId="38" xfId="0" applyNumberFormat="1" applyFont="1" applyBorder="1" applyAlignment="1">
      <alignment horizontal="right" vertical="center"/>
    </xf>
    <xf numFmtId="0" fontId="5" fillId="0" borderId="39" xfId="0" applyNumberFormat="1" applyFont="1" applyBorder="1" applyAlignment="1">
      <alignment horizontal="right" vertical="center"/>
    </xf>
    <xf numFmtId="0" fontId="5" fillId="0" borderId="40" xfId="0" applyNumberFormat="1" applyFont="1" applyBorder="1" applyAlignment="1">
      <alignment horizontal="right" vertic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43" xfId="0" applyNumberFormat="1" applyFont="1" applyBorder="1" applyAlignment="1">
      <alignment horizontal="center" vertical="center" wrapText="1"/>
    </xf>
    <xf numFmtId="0" fontId="2" fillId="0" borderId="32" xfId="0" applyNumberFormat="1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24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18" fillId="0" borderId="5" xfId="0" applyNumberFormat="1" applyFont="1" applyBorder="1" applyAlignment="1">
      <alignment horizontal="center" vertical="center" wrapText="1"/>
    </xf>
    <xf numFmtId="0" fontId="18" fillId="0" borderId="24" xfId="0" applyNumberFormat="1" applyFont="1" applyBorder="1" applyAlignment="1">
      <alignment horizontal="center" vertical="center" wrapText="1"/>
    </xf>
    <xf numFmtId="0" fontId="18" fillId="0" borderId="6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33" xfId="0" applyNumberFormat="1" applyFont="1" applyBorder="1" applyAlignment="1">
      <alignment horizontal="center" vertical="center"/>
    </xf>
    <xf numFmtId="0" fontId="1" fillId="0" borderId="34" xfId="0" applyNumberFormat="1" applyFont="1" applyBorder="1" applyAlignment="1">
      <alignment horizontal="center" vertical="center"/>
    </xf>
    <xf numFmtId="0" fontId="1" fillId="0" borderId="35" xfId="0" applyNumberFormat="1" applyFont="1" applyBorder="1" applyAlignment="1">
      <alignment horizontal="center" vertical="center"/>
    </xf>
    <xf numFmtId="2" fontId="2" fillId="0" borderId="43" xfId="0" applyNumberFormat="1" applyFont="1" applyBorder="1" applyAlignment="1">
      <alignment horizontal="center" vertical="center"/>
    </xf>
    <xf numFmtId="2" fontId="2" fillId="0" borderId="32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6" xfId="0" applyNumberFormat="1" applyFont="1" applyBorder="1" applyAlignment="1">
      <alignment horizontal="center" vertical="center" wrapText="1"/>
    </xf>
    <xf numFmtId="0" fontId="2" fillId="0" borderId="27" xfId="0" applyNumberFormat="1" applyFont="1" applyBorder="1" applyAlignment="1">
      <alignment horizontal="center" vertical="center" wrapText="1"/>
    </xf>
    <xf numFmtId="0" fontId="2" fillId="0" borderId="28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18" fillId="0" borderId="24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43" xfId="0" applyNumberFormat="1" applyFont="1" applyBorder="1" applyAlignment="1">
      <alignment horizontal="center" vertical="center"/>
    </xf>
    <xf numFmtId="0" fontId="2" fillId="0" borderId="32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1" fillId="0" borderId="33" xfId="0" applyNumberFormat="1" applyFont="1" applyBorder="1" applyAlignment="1">
      <alignment horizontal="center"/>
    </xf>
    <xf numFmtId="0" fontId="1" fillId="0" borderId="34" xfId="0" applyNumberFormat="1" applyFont="1" applyBorder="1" applyAlignment="1">
      <alignment horizontal="center"/>
    </xf>
    <xf numFmtId="0" fontId="1" fillId="0" borderId="35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right" vertical="center" wrapText="1"/>
    </xf>
    <xf numFmtId="0" fontId="9" fillId="0" borderId="39" xfId="0" applyFont="1" applyBorder="1" applyAlignment="1">
      <alignment horizontal="right" vertical="center" wrapText="1"/>
    </xf>
    <xf numFmtId="0" fontId="9" fillId="0" borderId="40" xfId="0" applyFont="1" applyBorder="1" applyAlignment="1">
      <alignment horizontal="right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top" wrapText="1"/>
    </xf>
    <xf numFmtId="0" fontId="17" fillId="0" borderId="24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18" fillId="0" borderId="1" xfId="0" applyNumberFormat="1" applyFont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/>
    </xf>
    <xf numFmtId="0" fontId="1" fillId="0" borderId="50" xfId="0" applyNumberFormat="1" applyFont="1" applyBorder="1" applyAlignment="1">
      <alignment horizontal="center" vertical="center"/>
    </xf>
    <xf numFmtId="0" fontId="1" fillId="0" borderId="51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2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24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6" fillId="0" borderId="29" xfId="0" applyFont="1" applyBorder="1" applyAlignment="1">
      <alignment horizontal="right" vertical="center" wrapText="1"/>
    </xf>
    <xf numFmtId="0" fontId="6" fillId="0" borderId="30" xfId="0" applyFont="1" applyBorder="1" applyAlignment="1">
      <alignment horizontal="right" vertical="center" wrapText="1"/>
    </xf>
    <xf numFmtId="0" fontId="6" fillId="0" borderId="31" xfId="0" applyFont="1" applyBorder="1" applyAlignment="1">
      <alignment horizontal="right" vertical="center" wrapText="1"/>
    </xf>
    <xf numFmtId="0" fontId="10" fillId="0" borderId="41" xfId="0" applyNumberFormat="1" applyFont="1" applyBorder="1" applyAlignment="1">
      <alignment horizontal="right"/>
    </xf>
    <xf numFmtId="0" fontId="10" fillId="0" borderId="8" xfId="0" applyNumberFormat="1" applyFont="1" applyBorder="1" applyAlignment="1">
      <alignment horizontal="right"/>
    </xf>
    <xf numFmtId="0" fontId="5" fillId="0" borderId="38" xfId="0" applyNumberFormat="1" applyFont="1" applyBorder="1" applyAlignment="1">
      <alignment horizontal="right"/>
    </xf>
    <xf numFmtId="0" fontId="5" fillId="0" borderId="39" xfId="0" applyNumberFormat="1" applyFont="1" applyBorder="1" applyAlignment="1">
      <alignment horizontal="right"/>
    </xf>
    <xf numFmtId="0" fontId="5" fillId="0" borderId="40" xfId="0" applyNumberFormat="1" applyFont="1" applyBorder="1" applyAlignment="1">
      <alignment horizontal="right"/>
    </xf>
    <xf numFmtId="0" fontId="4" fillId="0" borderId="14" xfId="0" applyNumberFormat="1" applyFont="1" applyBorder="1" applyAlignment="1">
      <alignment horizontal="center" vertical="center" wrapText="1"/>
    </xf>
    <xf numFmtId="0" fontId="4" fillId="0" borderId="25" xfId="0" applyNumberFormat="1" applyFont="1" applyBorder="1" applyAlignment="1">
      <alignment horizontal="center" vertical="center" wrapText="1"/>
    </xf>
    <xf numFmtId="0" fontId="4" fillId="0" borderId="18" xfId="0" applyNumberFormat="1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top" wrapText="1"/>
    </xf>
    <xf numFmtId="0" fontId="1" fillId="0" borderId="55" xfId="0" applyNumberFormat="1" applyFont="1" applyBorder="1" applyAlignment="1">
      <alignment horizontal="center" vertical="center"/>
    </xf>
    <xf numFmtId="0" fontId="1" fillId="0" borderId="56" xfId="0" applyNumberFormat="1" applyFont="1" applyBorder="1" applyAlignment="1">
      <alignment horizontal="center" vertical="center"/>
    </xf>
    <xf numFmtId="0" fontId="1" fillId="0" borderId="58" xfId="0" applyNumberFormat="1" applyFont="1" applyBorder="1" applyAlignment="1">
      <alignment horizontal="center" vertical="center"/>
    </xf>
    <xf numFmtId="0" fontId="5" fillId="0" borderId="55" xfId="0" applyNumberFormat="1" applyFont="1" applyBorder="1" applyAlignment="1">
      <alignment horizontal="right" vertical="center"/>
    </xf>
    <xf numFmtId="0" fontId="5" fillId="0" borderId="56" xfId="0" applyNumberFormat="1" applyFont="1" applyBorder="1" applyAlignment="1">
      <alignment horizontal="right" vertical="center"/>
    </xf>
    <xf numFmtId="0" fontId="5" fillId="0" borderId="57" xfId="0" applyNumberFormat="1" applyFont="1" applyBorder="1" applyAlignment="1">
      <alignment horizontal="right" vertical="center"/>
    </xf>
    <xf numFmtId="0" fontId="18" fillId="0" borderId="2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3" fillId="0" borderId="45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5" fillId="0" borderId="36" xfId="0" applyNumberFormat="1" applyFont="1" applyBorder="1" applyAlignment="1">
      <alignment horizontal="right" vertical="center"/>
    </xf>
    <xf numFmtId="0" fontId="5" fillId="0" borderId="37" xfId="0" applyNumberFormat="1" applyFont="1" applyBorder="1" applyAlignment="1">
      <alignment horizontal="right" vertical="center"/>
    </xf>
    <xf numFmtId="0" fontId="5" fillId="0" borderId="26" xfId="0" applyNumberFormat="1" applyFont="1" applyBorder="1" applyAlignment="1">
      <alignment horizontal="right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6" xfId="0" applyNumberFormat="1" applyFont="1" applyFill="1" applyBorder="1" applyAlignment="1">
      <alignment horizontal="center" vertical="center" wrapText="1"/>
    </xf>
    <xf numFmtId="0" fontId="2" fillId="0" borderId="27" xfId="0" applyNumberFormat="1" applyFont="1" applyFill="1" applyBorder="1" applyAlignment="1">
      <alignment horizontal="center" vertical="center" wrapText="1"/>
    </xf>
    <xf numFmtId="0" fontId="2" fillId="0" borderId="28" xfId="0" applyNumberFormat="1" applyFont="1" applyFill="1" applyBorder="1" applyAlignment="1">
      <alignment horizontal="center" vertical="center" wrapText="1"/>
    </xf>
    <xf numFmtId="0" fontId="2" fillId="0" borderId="43" xfId="0" applyNumberFormat="1" applyFont="1" applyFill="1" applyBorder="1" applyAlignment="1">
      <alignment horizontal="center" vertical="center" wrapText="1"/>
    </xf>
    <xf numFmtId="0" fontId="2" fillId="0" borderId="32" xfId="0" applyNumberFormat="1" applyFont="1" applyFill="1" applyBorder="1" applyAlignment="1">
      <alignment horizontal="center" vertical="center" wrapText="1"/>
    </xf>
    <xf numFmtId="0" fontId="2" fillId="0" borderId="19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top" wrapText="1"/>
    </xf>
    <xf numFmtId="0" fontId="13" fillId="0" borderId="24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right" vertical="center" wrapText="1"/>
    </xf>
    <xf numFmtId="0" fontId="9" fillId="0" borderId="47" xfId="0" applyFont="1" applyBorder="1" applyAlignment="1">
      <alignment horizontal="right" vertical="center" wrapText="1"/>
    </xf>
    <xf numFmtId="0" fontId="9" fillId="0" borderId="16" xfId="0" applyFont="1" applyBorder="1" applyAlignment="1">
      <alignment horizontal="right" vertical="center" wrapText="1"/>
    </xf>
    <xf numFmtId="0" fontId="4" fillId="0" borderId="45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4" xfId="0" applyNumberFormat="1" applyFont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9" fillId="0" borderId="29" xfId="0" applyNumberFormat="1" applyFont="1" applyFill="1" applyBorder="1" applyAlignment="1">
      <alignment horizontal="right" vertical="center" wrapText="1"/>
    </xf>
    <xf numFmtId="0" fontId="9" fillId="0" borderId="30" xfId="0" applyNumberFormat="1" applyFont="1" applyFill="1" applyBorder="1" applyAlignment="1">
      <alignment horizontal="right" vertical="center" wrapText="1"/>
    </xf>
    <xf numFmtId="0" fontId="9" fillId="0" borderId="31" xfId="0" applyNumberFormat="1" applyFont="1" applyFill="1" applyBorder="1" applyAlignment="1">
      <alignment horizontal="right" vertical="center" wrapText="1"/>
    </xf>
    <xf numFmtId="0" fontId="18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19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57"/>
  <sheetViews>
    <sheetView tabSelected="1" topLeftCell="C46" zoomScale="91" zoomScaleNormal="91" zoomScalePageLayoutView="80" workbookViewId="0">
      <selection activeCell="L54" sqref="L54"/>
    </sheetView>
  </sheetViews>
  <sheetFormatPr defaultRowHeight="12.75"/>
  <cols>
    <col min="1" max="1" width="6.85546875" style="16" customWidth="1"/>
    <col min="2" max="2" width="20" customWidth="1"/>
    <col min="3" max="3" width="25.140625" customWidth="1"/>
    <col min="4" max="4" width="12.7109375" customWidth="1"/>
    <col min="5" max="5" width="10.7109375" customWidth="1"/>
    <col min="6" max="7" width="12.5703125" customWidth="1"/>
    <col min="8" max="8" width="15.42578125" customWidth="1"/>
    <col min="9" max="10" width="13.7109375" style="13" customWidth="1"/>
    <col min="11" max="11" width="15.85546875" customWidth="1"/>
    <col min="12" max="12" width="19.85546875" customWidth="1"/>
    <col min="14" max="14" width="19" customWidth="1"/>
  </cols>
  <sheetData>
    <row r="1" spans="1:12" ht="33" customHeight="1">
      <c r="A1" s="243" t="s">
        <v>141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</row>
    <row r="2" spans="1:12" ht="12.75" hidden="1" customHeight="1">
      <c r="A2" s="244"/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</row>
    <row r="3" spans="1:12" ht="48" customHeight="1">
      <c r="A3" s="129" t="s">
        <v>0</v>
      </c>
      <c r="B3" s="145" t="s">
        <v>9</v>
      </c>
      <c r="C3" s="145" t="s">
        <v>21</v>
      </c>
      <c r="D3" s="145" t="s">
        <v>8</v>
      </c>
      <c r="E3" s="245" t="s">
        <v>10</v>
      </c>
      <c r="F3" s="246"/>
      <c r="G3" s="246"/>
      <c r="H3" s="246"/>
      <c r="I3" s="246"/>
      <c r="J3" s="246"/>
      <c r="K3" s="247"/>
      <c r="L3" s="145" t="s">
        <v>11</v>
      </c>
    </row>
    <row r="4" spans="1:12" ht="33.75">
      <c r="A4" s="131"/>
      <c r="B4" s="147"/>
      <c r="C4" s="147"/>
      <c r="D4" s="147"/>
      <c r="E4" s="38" t="s">
        <v>17</v>
      </c>
      <c r="F4" s="38" t="s">
        <v>86</v>
      </c>
      <c r="G4" s="38" t="s">
        <v>77</v>
      </c>
      <c r="H4" s="52" t="s">
        <v>85</v>
      </c>
      <c r="I4" s="56" t="s">
        <v>121</v>
      </c>
      <c r="J4" s="56" t="s">
        <v>125</v>
      </c>
      <c r="K4" s="38" t="s">
        <v>1</v>
      </c>
      <c r="L4" s="147"/>
    </row>
    <row r="5" spans="1:12" ht="21.75" customHeight="1">
      <c r="A5" s="254" t="s">
        <v>14</v>
      </c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6"/>
    </row>
    <row r="6" spans="1:12" s="12" customFormat="1" ht="15" customHeight="1">
      <c r="A6" s="129">
        <v>1</v>
      </c>
      <c r="B6" s="145" t="s">
        <v>15</v>
      </c>
      <c r="C6" s="202" t="s">
        <v>93</v>
      </c>
      <c r="D6" s="145" t="s">
        <v>127</v>
      </c>
      <c r="E6" s="56" t="s">
        <v>16</v>
      </c>
      <c r="F6" s="56">
        <f>F7+F8+F9+F10</f>
        <v>1138560.2</v>
      </c>
      <c r="G6" s="56">
        <f t="shared" ref="G6:J6" si="0">G7+G8+G9+G10</f>
        <v>1205004.8000000003</v>
      </c>
      <c r="H6" s="91">
        <f t="shared" ref="H6:I6" si="1">H7+H8+H9+H10</f>
        <v>1286820.4000000001</v>
      </c>
      <c r="I6" s="91">
        <f t="shared" si="1"/>
        <v>1229978.7</v>
      </c>
      <c r="J6" s="91">
        <f t="shared" si="0"/>
        <v>1093716.6000000001</v>
      </c>
      <c r="K6" s="91">
        <f>F6+G6+H6+I6+J6</f>
        <v>5954080.7000000011</v>
      </c>
      <c r="L6" s="251" t="s">
        <v>143</v>
      </c>
    </row>
    <row r="7" spans="1:12" s="12" customFormat="1" ht="22.5">
      <c r="A7" s="130"/>
      <c r="B7" s="146"/>
      <c r="C7" s="180"/>
      <c r="D7" s="146"/>
      <c r="E7" s="56" t="s">
        <v>18</v>
      </c>
      <c r="F7" s="56">
        <f>F13+F17</f>
        <v>192866.3</v>
      </c>
      <c r="G7" s="56">
        <f t="shared" ref="G7:J7" si="2">G13+G17</f>
        <v>213291.6</v>
      </c>
      <c r="H7" s="91">
        <v>237392.1</v>
      </c>
      <c r="I7" s="91">
        <v>158393.20000000001</v>
      </c>
      <c r="J7" s="91">
        <f t="shared" si="2"/>
        <v>159928</v>
      </c>
      <c r="K7" s="91">
        <f>F7+G7+H7+I7+J7</f>
        <v>961871.2</v>
      </c>
      <c r="L7" s="252"/>
    </row>
    <row r="8" spans="1:12" s="12" customFormat="1" ht="22.5">
      <c r="A8" s="130"/>
      <c r="B8" s="146"/>
      <c r="C8" s="180"/>
      <c r="D8" s="146"/>
      <c r="E8" s="56" t="s">
        <v>19</v>
      </c>
      <c r="F8" s="56">
        <f>F14+F18</f>
        <v>788766.4</v>
      </c>
      <c r="G8" s="56">
        <f t="shared" ref="G8:J8" si="3">G14+G18</f>
        <v>855950.8</v>
      </c>
      <c r="H8" s="91">
        <f t="shared" ref="H8" si="4">H14+H18</f>
        <v>912257</v>
      </c>
      <c r="I8" s="91">
        <v>825736.5</v>
      </c>
      <c r="J8" s="91">
        <f t="shared" si="3"/>
        <v>802635.4</v>
      </c>
      <c r="K8" s="91">
        <f>F8+G8+H8+I8+J8</f>
        <v>4185346.1</v>
      </c>
      <c r="L8" s="252"/>
    </row>
    <row r="9" spans="1:12" s="12" customFormat="1" ht="22.5">
      <c r="A9" s="130"/>
      <c r="B9" s="146"/>
      <c r="C9" s="180"/>
      <c r="D9" s="146"/>
      <c r="E9" s="56" t="s">
        <v>29</v>
      </c>
      <c r="F9" s="56">
        <f>F19</f>
        <v>116430.3</v>
      </c>
      <c r="G9" s="56">
        <f t="shared" ref="G9:J9" si="5">G19</f>
        <v>91121.8</v>
      </c>
      <c r="H9" s="91">
        <f t="shared" ref="H9:I9" si="6">H19</f>
        <v>98030.7</v>
      </c>
      <c r="I9" s="91">
        <f t="shared" si="6"/>
        <v>206708.4</v>
      </c>
      <c r="J9" s="91">
        <f t="shared" si="5"/>
        <v>92012.6</v>
      </c>
      <c r="K9" s="91">
        <f>F9+G9+H9+I9+J9</f>
        <v>604303.79999999993</v>
      </c>
      <c r="L9" s="252"/>
    </row>
    <row r="10" spans="1:12" s="12" customFormat="1">
      <c r="A10" s="130"/>
      <c r="B10" s="146"/>
      <c r="C10" s="180"/>
      <c r="D10" s="146"/>
      <c r="E10" s="56" t="s">
        <v>20</v>
      </c>
      <c r="F10" s="56">
        <f>F15+F20</f>
        <v>40497.199999999997</v>
      </c>
      <c r="G10" s="56">
        <f t="shared" ref="G10:J10" si="7">G15+G20</f>
        <v>44640.600000000006</v>
      </c>
      <c r="H10" s="91">
        <f t="shared" ref="H10:I10" si="8">H15+H20</f>
        <v>39140.600000000006</v>
      </c>
      <c r="I10" s="91">
        <f t="shared" si="8"/>
        <v>39140.600000000006</v>
      </c>
      <c r="J10" s="91">
        <f t="shared" si="7"/>
        <v>39140.600000000006</v>
      </c>
      <c r="K10" s="91">
        <f>F10+G10+H10+I10+J10</f>
        <v>202559.6</v>
      </c>
      <c r="L10" s="252"/>
    </row>
    <row r="11" spans="1:12" s="12" customFormat="1" ht="22.5">
      <c r="A11" s="131"/>
      <c r="B11" s="147"/>
      <c r="C11" s="181"/>
      <c r="D11" s="147"/>
      <c r="E11" s="56" t="s">
        <v>45</v>
      </c>
      <c r="F11" s="58">
        <f>F21</f>
        <v>0</v>
      </c>
      <c r="G11" s="58">
        <f>G21</f>
        <v>0</v>
      </c>
      <c r="H11" s="58">
        <f>H21</f>
        <v>0</v>
      </c>
      <c r="I11" s="58">
        <f>I21</f>
        <v>0</v>
      </c>
      <c r="J11" s="58">
        <f>J21</f>
        <v>0</v>
      </c>
      <c r="K11" s="56">
        <f t="shared" ref="K11:K21" si="9">F11+G11+J11</f>
        <v>0</v>
      </c>
      <c r="L11" s="252"/>
    </row>
    <row r="12" spans="1:12" s="12" customFormat="1">
      <c r="A12" s="129" t="s">
        <v>23</v>
      </c>
      <c r="B12" s="145"/>
      <c r="C12" s="145" t="s">
        <v>22</v>
      </c>
      <c r="D12" s="145" t="s">
        <v>127</v>
      </c>
      <c r="E12" s="56" t="s">
        <v>16</v>
      </c>
      <c r="F12" s="58">
        <f>F13+F14+F15</f>
        <v>219025.59999999998</v>
      </c>
      <c r="G12" s="58">
        <f>G13+G14+G15</f>
        <v>249674.3</v>
      </c>
      <c r="H12" s="58">
        <f>H13+H14+H15</f>
        <v>265285.5</v>
      </c>
      <c r="I12" s="58">
        <f>I13+I14+I15</f>
        <v>214176.19999999998</v>
      </c>
      <c r="J12" s="58">
        <f>J13+J14+J15</f>
        <v>214824.5</v>
      </c>
      <c r="K12" s="56">
        <f t="shared" ref="K12:K18" si="10">F12+G12+H12+I12+J12</f>
        <v>1162986.0999999999</v>
      </c>
      <c r="L12" s="252"/>
    </row>
    <row r="13" spans="1:12" s="12" customFormat="1" ht="22.5">
      <c r="A13" s="130"/>
      <c r="B13" s="146"/>
      <c r="C13" s="146"/>
      <c r="D13" s="146"/>
      <c r="E13" s="56" t="s">
        <v>18</v>
      </c>
      <c r="F13" s="58">
        <v>70047.8</v>
      </c>
      <c r="G13" s="58">
        <v>82885.100000000006</v>
      </c>
      <c r="H13" s="58">
        <v>91889.7</v>
      </c>
      <c r="I13" s="58">
        <v>63209.8</v>
      </c>
      <c r="J13" s="58">
        <v>63858.1</v>
      </c>
      <c r="K13" s="56">
        <f t="shared" si="10"/>
        <v>371890.5</v>
      </c>
      <c r="L13" s="252"/>
    </row>
    <row r="14" spans="1:12" s="12" customFormat="1" ht="22.5">
      <c r="A14" s="130"/>
      <c r="B14" s="146"/>
      <c r="C14" s="146"/>
      <c r="D14" s="146"/>
      <c r="E14" s="56" t="s">
        <v>19</v>
      </c>
      <c r="F14" s="58">
        <v>128780</v>
      </c>
      <c r="G14" s="58">
        <v>143237.79999999999</v>
      </c>
      <c r="H14" s="58">
        <v>155344.4</v>
      </c>
      <c r="I14" s="58">
        <v>132915</v>
      </c>
      <c r="J14" s="58">
        <v>132915</v>
      </c>
      <c r="K14" s="56">
        <f t="shared" si="10"/>
        <v>693192.2</v>
      </c>
      <c r="L14" s="252"/>
    </row>
    <row r="15" spans="1:12" s="12" customFormat="1">
      <c r="A15" s="131"/>
      <c r="B15" s="147"/>
      <c r="C15" s="147"/>
      <c r="D15" s="147"/>
      <c r="E15" s="56" t="s">
        <v>20</v>
      </c>
      <c r="F15" s="58">
        <v>20197.8</v>
      </c>
      <c r="G15" s="58">
        <v>23551.4</v>
      </c>
      <c r="H15" s="58">
        <v>18051.400000000001</v>
      </c>
      <c r="I15" s="58">
        <v>18051.400000000001</v>
      </c>
      <c r="J15" s="58">
        <v>18051.400000000001</v>
      </c>
      <c r="K15" s="56">
        <f t="shared" si="10"/>
        <v>97903.4</v>
      </c>
      <c r="L15" s="252"/>
    </row>
    <row r="16" spans="1:12" s="12" customFormat="1" ht="12.75" customHeight="1">
      <c r="A16" s="206" t="s">
        <v>24</v>
      </c>
      <c r="B16" s="173"/>
      <c r="C16" s="173" t="s">
        <v>39</v>
      </c>
      <c r="D16" s="173" t="s">
        <v>127</v>
      </c>
      <c r="E16" s="57" t="s">
        <v>16</v>
      </c>
      <c r="F16" s="58">
        <f>F17+F18+F19+F20+F21</f>
        <v>919534.60000000009</v>
      </c>
      <c r="G16" s="58">
        <f t="shared" ref="G16:J16" si="11">G17+G18+G19+G20+G21</f>
        <v>955330.5</v>
      </c>
      <c r="H16" s="58">
        <f t="shared" ref="H16:I16" si="12">H17+H18+H19+H20+H21</f>
        <v>1020588.0999999999</v>
      </c>
      <c r="I16" s="58">
        <f t="shared" si="12"/>
        <v>1005252.5</v>
      </c>
      <c r="J16" s="58">
        <f t="shared" si="11"/>
        <v>878892.1</v>
      </c>
      <c r="K16" s="67">
        <f t="shared" si="10"/>
        <v>4779597.8</v>
      </c>
      <c r="L16" s="252"/>
    </row>
    <row r="17" spans="1:12" s="12" customFormat="1" ht="22.5">
      <c r="A17" s="206"/>
      <c r="B17" s="173"/>
      <c r="C17" s="173"/>
      <c r="D17" s="173"/>
      <c r="E17" s="57" t="s">
        <v>18</v>
      </c>
      <c r="F17" s="58">
        <v>122818.5</v>
      </c>
      <c r="G17" s="58">
        <v>130406.5</v>
      </c>
      <c r="H17" s="58">
        <v>144555.6</v>
      </c>
      <c r="I17" s="58">
        <v>95183.4</v>
      </c>
      <c r="J17" s="58">
        <v>96069.9</v>
      </c>
      <c r="K17" s="56">
        <f t="shared" si="10"/>
        <v>589033.9</v>
      </c>
      <c r="L17" s="252"/>
    </row>
    <row r="18" spans="1:12" s="12" customFormat="1" ht="22.5">
      <c r="A18" s="206"/>
      <c r="B18" s="173"/>
      <c r="C18" s="173"/>
      <c r="D18" s="173"/>
      <c r="E18" s="57" t="s">
        <v>19</v>
      </c>
      <c r="F18" s="58">
        <v>659986.4</v>
      </c>
      <c r="G18" s="58">
        <v>712713</v>
      </c>
      <c r="H18" s="58">
        <v>756912.6</v>
      </c>
      <c r="I18" s="58">
        <v>682271.5</v>
      </c>
      <c r="J18" s="58">
        <v>669720.4</v>
      </c>
      <c r="K18" s="56">
        <f t="shared" si="10"/>
        <v>3481603.9</v>
      </c>
      <c r="L18" s="252"/>
    </row>
    <row r="19" spans="1:12" s="12" customFormat="1" ht="22.5">
      <c r="A19" s="206"/>
      <c r="B19" s="173"/>
      <c r="C19" s="173"/>
      <c r="D19" s="173"/>
      <c r="E19" s="57" t="s">
        <v>29</v>
      </c>
      <c r="F19" s="58">
        <v>116430.3</v>
      </c>
      <c r="G19" s="58">
        <v>91121.8</v>
      </c>
      <c r="H19" s="58">
        <v>98030.7</v>
      </c>
      <c r="I19" s="58">
        <v>206708.4</v>
      </c>
      <c r="J19" s="58">
        <v>92012.6</v>
      </c>
      <c r="K19" s="56">
        <f>F19+G19+H19+I19+J19</f>
        <v>604303.79999999993</v>
      </c>
      <c r="L19" s="252"/>
    </row>
    <row r="20" spans="1:12" s="12" customFormat="1">
      <c r="A20" s="206"/>
      <c r="B20" s="173"/>
      <c r="C20" s="173"/>
      <c r="D20" s="173"/>
      <c r="E20" s="57" t="s">
        <v>20</v>
      </c>
      <c r="F20" s="58">
        <v>20299.400000000001</v>
      </c>
      <c r="G20" s="58">
        <v>21089.200000000001</v>
      </c>
      <c r="H20" s="58">
        <v>21089.200000000001</v>
      </c>
      <c r="I20" s="58">
        <v>21089.200000000001</v>
      </c>
      <c r="J20" s="58">
        <v>21089.200000000001</v>
      </c>
      <c r="K20" s="56">
        <f>F20+G20+H20+I20+J20</f>
        <v>104656.2</v>
      </c>
      <c r="L20" s="252"/>
    </row>
    <row r="21" spans="1:12" s="12" customFormat="1" ht="22.5">
      <c r="A21" s="206"/>
      <c r="B21" s="173"/>
      <c r="C21" s="173"/>
      <c r="D21" s="173"/>
      <c r="E21" s="57" t="s">
        <v>45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6">
        <f t="shared" si="9"/>
        <v>0</v>
      </c>
      <c r="L21" s="252"/>
    </row>
    <row r="22" spans="1:12" s="12" customFormat="1" ht="38.25" customHeight="1">
      <c r="A22" s="257" t="s">
        <v>13</v>
      </c>
      <c r="B22" s="258"/>
      <c r="C22" s="258"/>
      <c r="D22" s="258"/>
      <c r="E22" s="259"/>
      <c r="F22" s="55">
        <f>F6</f>
        <v>1138560.2</v>
      </c>
      <c r="G22" s="55">
        <f t="shared" ref="G22:J22" si="13">G6</f>
        <v>1205004.8000000003</v>
      </c>
      <c r="H22" s="55">
        <f t="shared" ref="H22:I22" si="14">H6</f>
        <v>1286820.4000000001</v>
      </c>
      <c r="I22" s="55">
        <f t="shared" si="14"/>
        <v>1229978.7</v>
      </c>
      <c r="J22" s="55">
        <f t="shared" si="13"/>
        <v>1093716.6000000001</v>
      </c>
      <c r="K22" s="56">
        <f>F22+G22+H22+I22+J22</f>
        <v>5954080.7000000011</v>
      </c>
      <c r="L22" s="253"/>
    </row>
    <row r="23" spans="1:12" s="12" customFormat="1" ht="21.75" customHeight="1" thickBot="1">
      <c r="A23" s="248" t="s">
        <v>78</v>
      </c>
      <c r="B23" s="249"/>
      <c r="C23" s="249"/>
      <c r="D23" s="249"/>
      <c r="E23" s="249"/>
      <c r="F23" s="249"/>
      <c r="G23" s="249"/>
      <c r="H23" s="249"/>
      <c r="I23" s="249"/>
      <c r="J23" s="249"/>
      <c r="K23" s="249"/>
      <c r="L23" s="250"/>
    </row>
    <row r="24" spans="1:12" s="14" customFormat="1" ht="12" thickBot="1">
      <c r="A24" s="262">
        <v>2</v>
      </c>
      <c r="B24" s="263" t="s">
        <v>78</v>
      </c>
      <c r="C24" s="260" t="s">
        <v>94</v>
      </c>
      <c r="D24" s="261" t="s">
        <v>128</v>
      </c>
      <c r="E24" s="68" t="s">
        <v>16</v>
      </c>
      <c r="F24" s="68">
        <f>F25+F26+F27+F28</f>
        <v>109430.8</v>
      </c>
      <c r="G24" s="68">
        <f>G25+G26+G27+G28</f>
        <v>125621.20000000001</v>
      </c>
      <c r="H24" s="68">
        <f>H25+H26+H27+H28</f>
        <v>121869.90000000001</v>
      </c>
      <c r="I24" s="68">
        <f>I25+I26+I27+I28</f>
        <v>49036.5</v>
      </c>
      <c r="J24" s="68">
        <f>J25+J26+J27+J28</f>
        <v>49525.799999999996</v>
      </c>
      <c r="K24" s="68">
        <f>F24+G24+H24+I24+J24</f>
        <v>455484.2</v>
      </c>
      <c r="L24" s="114" t="s">
        <v>140</v>
      </c>
    </row>
    <row r="25" spans="1:12" s="14" customFormat="1" ht="23.25" thickBot="1">
      <c r="A25" s="127"/>
      <c r="B25" s="234"/>
      <c r="C25" s="180"/>
      <c r="D25" s="146"/>
      <c r="E25" s="56" t="s">
        <v>18</v>
      </c>
      <c r="F25" s="56">
        <v>53572.5</v>
      </c>
      <c r="G25" s="56">
        <v>56648.800000000003</v>
      </c>
      <c r="H25" s="56">
        <v>65303.3</v>
      </c>
      <c r="I25" s="56">
        <v>46441.3</v>
      </c>
      <c r="J25" s="56">
        <v>46930.6</v>
      </c>
      <c r="K25" s="68">
        <f>F25+G25+H25+I25+J25</f>
        <v>268896.5</v>
      </c>
      <c r="L25" s="115"/>
    </row>
    <row r="26" spans="1:12" s="14" customFormat="1" ht="23.25" thickBot="1">
      <c r="A26" s="127"/>
      <c r="B26" s="234"/>
      <c r="C26" s="180"/>
      <c r="D26" s="146"/>
      <c r="E26" s="56" t="s">
        <v>29</v>
      </c>
      <c r="F26" s="56">
        <v>12907</v>
      </c>
      <c r="G26" s="56">
        <v>14921.1</v>
      </c>
      <c r="H26" s="56">
        <v>9339.1</v>
      </c>
      <c r="I26" s="56">
        <v>0</v>
      </c>
      <c r="J26" s="56">
        <v>0</v>
      </c>
      <c r="K26" s="68">
        <f>F26+G26+H26+I26+J26</f>
        <v>37167.199999999997</v>
      </c>
      <c r="L26" s="115"/>
    </row>
    <row r="27" spans="1:12" s="14" customFormat="1" ht="23.25" thickBot="1">
      <c r="A27" s="127"/>
      <c r="B27" s="234"/>
      <c r="C27" s="180"/>
      <c r="D27" s="146"/>
      <c r="E27" s="56" t="s">
        <v>19</v>
      </c>
      <c r="F27" s="56">
        <v>40177.300000000003</v>
      </c>
      <c r="G27" s="56">
        <v>50542.2</v>
      </c>
      <c r="H27" s="56">
        <v>43289.2</v>
      </c>
      <c r="I27" s="56">
        <v>0</v>
      </c>
      <c r="J27" s="56">
        <v>0</v>
      </c>
      <c r="K27" s="68">
        <f>F27+G27+H27+I27+J27</f>
        <v>134008.70000000001</v>
      </c>
      <c r="L27" s="115"/>
    </row>
    <row r="28" spans="1:12" s="14" customFormat="1" ht="278.25" customHeight="1">
      <c r="A28" s="128"/>
      <c r="B28" s="235"/>
      <c r="C28" s="181"/>
      <c r="D28" s="147"/>
      <c r="E28" s="56" t="s">
        <v>20</v>
      </c>
      <c r="F28" s="56">
        <v>2774</v>
      </c>
      <c r="G28" s="56">
        <v>3509.1</v>
      </c>
      <c r="H28" s="56">
        <v>3938.3</v>
      </c>
      <c r="I28" s="56">
        <v>2595.1999999999998</v>
      </c>
      <c r="J28" s="56">
        <v>2595.1999999999998</v>
      </c>
      <c r="K28" s="68">
        <f>F28+G28+H28+I28+J28</f>
        <v>15411.800000000003</v>
      </c>
      <c r="L28" s="115"/>
    </row>
    <row r="29" spans="1:12" s="12" customFormat="1" ht="24.75" customHeight="1">
      <c r="A29" s="268" t="s">
        <v>60</v>
      </c>
      <c r="B29" s="236" t="s">
        <v>78</v>
      </c>
      <c r="C29" s="267" t="s">
        <v>95</v>
      </c>
      <c r="D29" s="145" t="s">
        <v>127</v>
      </c>
      <c r="E29" s="69" t="s">
        <v>16</v>
      </c>
      <c r="F29" s="69">
        <f t="shared" ref="F29:K29" si="15">F30+F31+F32+F33</f>
        <v>59862.7</v>
      </c>
      <c r="G29" s="69">
        <f t="shared" si="15"/>
        <v>56880.4</v>
      </c>
      <c r="H29" s="69">
        <f t="shared" si="15"/>
        <v>70078.8</v>
      </c>
      <c r="I29" s="69">
        <f t="shared" si="15"/>
        <v>57444</v>
      </c>
      <c r="J29" s="69">
        <f t="shared" si="15"/>
        <v>58399.3</v>
      </c>
      <c r="K29" s="69">
        <f t="shared" si="15"/>
        <v>310629.10000000003</v>
      </c>
      <c r="L29" s="151" t="s">
        <v>135</v>
      </c>
    </row>
    <row r="30" spans="1:12" s="12" customFormat="1" ht="30" customHeight="1">
      <c r="A30" s="268"/>
      <c r="B30" s="236"/>
      <c r="C30" s="267"/>
      <c r="D30" s="146"/>
      <c r="E30" s="69" t="s">
        <v>18</v>
      </c>
      <c r="F30" s="69">
        <f>F35+F40</f>
        <v>43259.5</v>
      </c>
      <c r="G30" s="69">
        <v>39673.5</v>
      </c>
      <c r="H30" s="69">
        <f t="shared" ref="H30:I30" si="16">H35+H40</f>
        <v>49140.1</v>
      </c>
      <c r="I30" s="69">
        <f t="shared" si="16"/>
        <v>40070</v>
      </c>
      <c r="J30" s="69">
        <f t="shared" ref="J30:K30" si="17">J35+J40</f>
        <v>40494.300000000003</v>
      </c>
      <c r="K30" s="69">
        <f t="shared" si="17"/>
        <v>220601.30000000002</v>
      </c>
      <c r="L30" s="152"/>
    </row>
    <row r="31" spans="1:12" s="12" customFormat="1" ht="30" customHeight="1">
      <c r="A31" s="268"/>
      <c r="B31" s="236"/>
      <c r="C31" s="267"/>
      <c r="D31" s="146"/>
      <c r="E31" s="69" t="s">
        <v>19</v>
      </c>
      <c r="F31" s="69">
        <f>F36+F41</f>
        <v>3856.6</v>
      </c>
      <c r="G31" s="69">
        <f t="shared" ref="G31:J31" si="18">G36+G41</f>
        <v>0</v>
      </c>
      <c r="H31" s="69">
        <f t="shared" ref="H31:I31" si="19">H36+H41</f>
        <v>0</v>
      </c>
      <c r="I31" s="69">
        <f t="shared" si="19"/>
        <v>0</v>
      </c>
      <c r="J31" s="69">
        <f t="shared" si="18"/>
        <v>0</v>
      </c>
      <c r="K31" s="69">
        <f>F31+G31+J31</f>
        <v>3856.6</v>
      </c>
      <c r="L31" s="152"/>
    </row>
    <row r="32" spans="1:12" s="12" customFormat="1" ht="30" customHeight="1">
      <c r="A32" s="268"/>
      <c r="B32" s="236"/>
      <c r="C32" s="267"/>
      <c r="D32" s="146"/>
      <c r="E32" s="69" t="s">
        <v>29</v>
      </c>
      <c r="F32" s="69">
        <f>F37+F41</f>
        <v>0</v>
      </c>
      <c r="G32" s="69">
        <f t="shared" ref="G32:K32" si="20">G37+G41</f>
        <v>0</v>
      </c>
      <c r="H32" s="69">
        <f t="shared" ref="H32:I32" si="21">H37+H41</f>
        <v>0</v>
      </c>
      <c r="I32" s="69">
        <f t="shared" si="21"/>
        <v>0</v>
      </c>
      <c r="J32" s="69">
        <f t="shared" si="20"/>
        <v>0</v>
      </c>
      <c r="K32" s="69">
        <f t="shared" si="20"/>
        <v>0</v>
      </c>
      <c r="L32" s="152"/>
    </row>
    <row r="33" spans="1:12" s="12" customFormat="1" ht="27.75" customHeight="1">
      <c r="A33" s="268"/>
      <c r="B33" s="236"/>
      <c r="C33" s="267"/>
      <c r="D33" s="147"/>
      <c r="E33" s="69" t="s">
        <v>20</v>
      </c>
      <c r="F33" s="69">
        <f>F38+F42</f>
        <v>12746.6</v>
      </c>
      <c r="G33" s="69">
        <f t="shared" ref="G33:K33" si="22">G38+G42</f>
        <v>17206.900000000001</v>
      </c>
      <c r="H33" s="69">
        <f t="shared" ref="H33:I33" si="23">H38+H42</f>
        <v>20938.7</v>
      </c>
      <c r="I33" s="69">
        <f t="shared" si="23"/>
        <v>17374</v>
      </c>
      <c r="J33" s="69">
        <f t="shared" si="22"/>
        <v>17905</v>
      </c>
      <c r="K33" s="69">
        <f t="shared" si="22"/>
        <v>86171.199999999997</v>
      </c>
      <c r="L33" s="152"/>
    </row>
    <row r="34" spans="1:12" s="12" customFormat="1" ht="15" customHeight="1">
      <c r="A34" s="139" t="s">
        <v>27</v>
      </c>
      <c r="B34" s="236"/>
      <c r="C34" s="233" t="s">
        <v>96</v>
      </c>
      <c r="D34" s="145" t="s">
        <v>127</v>
      </c>
      <c r="E34" s="69" t="s">
        <v>16</v>
      </c>
      <c r="F34" s="69">
        <f>F35+F36+F37+F38</f>
        <v>45700.1</v>
      </c>
      <c r="G34" s="69">
        <f>G35+G36+G37+G38</f>
        <v>47827.5</v>
      </c>
      <c r="H34" s="69">
        <f t="shared" ref="H34:J34" si="24">H35+H36+H37+H38</f>
        <v>47474.400000000001</v>
      </c>
      <c r="I34" s="69">
        <f t="shared" ref="I34" si="25">I35+I36+I37+I38</f>
        <v>39279.699999999997</v>
      </c>
      <c r="J34" s="69">
        <f t="shared" si="24"/>
        <v>39754.5</v>
      </c>
      <c r="K34" s="59">
        <f>F34+G34+H34+I34+J34</f>
        <v>220036.2</v>
      </c>
      <c r="L34" s="152"/>
    </row>
    <row r="35" spans="1:12" s="12" customFormat="1" ht="21.75" customHeight="1">
      <c r="A35" s="140"/>
      <c r="B35" s="236"/>
      <c r="C35" s="234"/>
      <c r="D35" s="146"/>
      <c r="E35" s="69" t="s">
        <v>18</v>
      </c>
      <c r="F35" s="69">
        <v>39673.5</v>
      </c>
      <c r="G35" s="69">
        <v>44307.8</v>
      </c>
      <c r="H35" s="69">
        <v>44994.400000000001</v>
      </c>
      <c r="I35" s="69">
        <v>36725.699999999997</v>
      </c>
      <c r="J35" s="69">
        <v>37114.5</v>
      </c>
      <c r="K35" s="56">
        <f>F35+G35+H35+I35+J35</f>
        <v>202815.90000000002</v>
      </c>
      <c r="L35" s="152"/>
    </row>
    <row r="36" spans="1:12" s="12" customFormat="1" ht="24" customHeight="1">
      <c r="A36" s="140"/>
      <c r="B36" s="236"/>
      <c r="C36" s="234"/>
      <c r="D36" s="146"/>
      <c r="E36" s="70" t="s">
        <v>19</v>
      </c>
      <c r="F36" s="71">
        <v>3856.6</v>
      </c>
      <c r="G36" s="71">
        <v>0</v>
      </c>
      <c r="H36" s="71">
        <v>0</v>
      </c>
      <c r="I36" s="71">
        <v>0</v>
      </c>
      <c r="J36" s="71">
        <v>0</v>
      </c>
      <c r="K36" s="56">
        <f t="shared" ref="K36:K52" si="26">F36+G36+J36</f>
        <v>3856.6</v>
      </c>
      <c r="L36" s="152"/>
    </row>
    <row r="37" spans="1:12" s="12" customFormat="1" ht="24" customHeight="1">
      <c r="A37" s="140"/>
      <c r="B37" s="236"/>
      <c r="C37" s="234"/>
      <c r="D37" s="146"/>
      <c r="E37" s="70" t="s">
        <v>29</v>
      </c>
      <c r="F37" s="71">
        <v>0</v>
      </c>
      <c r="G37" s="71">
        <v>0</v>
      </c>
      <c r="H37" s="71">
        <v>0</v>
      </c>
      <c r="I37" s="71">
        <v>0</v>
      </c>
      <c r="J37" s="71">
        <v>0</v>
      </c>
      <c r="K37" s="56">
        <f t="shared" si="26"/>
        <v>0</v>
      </c>
      <c r="L37" s="152"/>
    </row>
    <row r="38" spans="1:12" s="12" customFormat="1" ht="21.75" customHeight="1">
      <c r="A38" s="140"/>
      <c r="B38" s="236"/>
      <c r="C38" s="235"/>
      <c r="D38" s="147"/>
      <c r="E38" s="69" t="s">
        <v>20</v>
      </c>
      <c r="F38" s="69">
        <v>2170</v>
      </c>
      <c r="G38" s="69">
        <v>3519.7</v>
      </c>
      <c r="H38" s="69">
        <v>2480</v>
      </c>
      <c r="I38" s="69">
        <v>2554</v>
      </c>
      <c r="J38" s="69">
        <v>2640</v>
      </c>
      <c r="K38" s="59">
        <f>F38+G38+H38+I38+J38</f>
        <v>13363.7</v>
      </c>
      <c r="L38" s="152"/>
    </row>
    <row r="39" spans="1:12" s="12" customFormat="1" ht="15" customHeight="1">
      <c r="A39" s="141" t="s">
        <v>28</v>
      </c>
      <c r="B39" s="236"/>
      <c r="C39" s="236" t="s">
        <v>97</v>
      </c>
      <c r="D39" s="145" t="s">
        <v>127</v>
      </c>
      <c r="E39" s="72" t="s">
        <v>16</v>
      </c>
      <c r="F39" s="72">
        <f>F40+F41+F42</f>
        <v>14162.6</v>
      </c>
      <c r="G39" s="72">
        <f t="shared" ref="G39:J39" si="27">G40+G41+G42</f>
        <v>17016.8</v>
      </c>
      <c r="H39" s="72">
        <f t="shared" ref="H39:I39" si="28">H40+H41+H42</f>
        <v>22604.400000000001</v>
      </c>
      <c r="I39" s="72">
        <f t="shared" si="28"/>
        <v>18164.3</v>
      </c>
      <c r="J39" s="72">
        <f t="shared" si="27"/>
        <v>18644.8</v>
      </c>
      <c r="K39" s="59">
        <f>F39+G39+H39+I39+J39</f>
        <v>90592.900000000009</v>
      </c>
      <c r="L39" s="152"/>
    </row>
    <row r="40" spans="1:12" s="12" customFormat="1" ht="25.5" customHeight="1">
      <c r="A40" s="141"/>
      <c r="B40" s="236"/>
      <c r="C40" s="236"/>
      <c r="D40" s="146"/>
      <c r="E40" s="69" t="s">
        <v>18</v>
      </c>
      <c r="F40" s="69">
        <v>3586</v>
      </c>
      <c r="G40" s="69">
        <v>3329.6</v>
      </c>
      <c r="H40" s="69">
        <v>4145.7</v>
      </c>
      <c r="I40" s="69">
        <v>3344.3</v>
      </c>
      <c r="J40" s="69">
        <v>3379.8</v>
      </c>
      <c r="K40" s="59">
        <f>F40+G40+H40+I40+J40</f>
        <v>17785.399999999998</v>
      </c>
      <c r="L40" s="152"/>
    </row>
    <row r="41" spans="1:12" s="12" customFormat="1" ht="25.5" customHeight="1">
      <c r="A41" s="141"/>
      <c r="B41" s="236"/>
      <c r="C41" s="236"/>
      <c r="D41" s="146"/>
      <c r="E41" s="69" t="s">
        <v>19</v>
      </c>
      <c r="F41" s="69">
        <v>0</v>
      </c>
      <c r="G41" s="69">
        <v>0</v>
      </c>
      <c r="H41" s="69">
        <v>0</v>
      </c>
      <c r="I41" s="69">
        <v>0</v>
      </c>
      <c r="J41" s="69">
        <v>0</v>
      </c>
      <c r="K41" s="59">
        <f t="shared" si="26"/>
        <v>0</v>
      </c>
      <c r="L41" s="152"/>
    </row>
    <row r="42" spans="1:12" s="12" customFormat="1" ht="25.5" customHeight="1">
      <c r="A42" s="141"/>
      <c r="B42" s="236"/>
      <c r="C42" s="236"/>
      <c r="D42" s="147"/>
      <c r="E42" s="69" t="s">
        <v>20</v>
      </c>
      <c r="F42" s="69">
        <v>10576.6</v>
      </c>
      <c r="G42" s="69">
        <v>13687.2</v>
      </c>
      <c r="H42" s="69">
        <v>18458.7</v>
      </c>
      <c r="I42" s="69">
        <v>14820</v>
      </c>
      <c r="J42" s="69">
        <v>15265</v>
      </c>
      <c r="K42" s="59">
        <f>F42+G42+H42+I42+J42</f>
        <v>72807.5</v>
      </c>
      <c r="L42" s="153"/>
    </row>
    <row r="43" spans="1:12" s="12" customFormat="1" ht="45" customHeight="1" thickBot="1">
      <c r="A43" s="241" t="s">
        <v>57</v>
      </c>
      <c r="B43" s="236" t="s">
        <v>78</v>
      </c>
      <c r="C43" s="154" t="s">
        <v>99</v>
      </c>
      <c r="D43" s="234" t="s">
        <v>127</v>
      </c>
      <c r="E43" s="73" t="s">
        <v>16</v>
      </c>
      <c r="F43" s="73">
        <f>F45+F44</f>
        <v>76.3</v>
      </c>
      <c r="G43" s="73">
        <f>G45+G44</f>
        <v>118</v>
      </c>
      <c r="H43" s="73">
        <f>H45+H44</f>
        <v>120</v>
      </c>
      <c r="I43" s="73">
        <f>I45+I44</f>
        <v>120</v>
      </c>
      <c r="J43" s="73">
        <f>J45+J44</f>
        <v>120</v>
      </c>
      <c r="K43" s="59">
        <f>F43+G43+H43+I43+J43</f>
        <v>554.29999999999995</v>
      </c>
      <c r="L43" s="153" t="s">
        <v>136</v>
      </c>
    </row>
    <row r="44" spans="1:12" s="12" customFormat="1" ht="23.25" thickBot="1">
      <c r="A44" s="241"/>
      <c r="B44" s="236"/>
      <c r="C44" s="154"/>
      <c r="D44" s="234"/>
      <c r="E44" s="69" t="s">
        <v>18</v>
      </c>
      <c r="F44" s="69">
        <f t="shared" ref="F44:J45" si="29">F47+F50</f>
        <v>76.3</v>
      </c>
      <c r="G44" s="69">
        <v>118</v>
      </c>
      <c r="H44" s="69">
        <f t="shared" ref="H44:I44" si="30">H47+H50</f>
        <v>120</v>
      </c>
      <c r="I44" s="69">
        <f t="shared" si="30"/>
        <v>120</v>
      </c>
      <c r="J44" s="69">
        <f t="shared" si="29"/>
        <v>120</v>
      </c>
      <c r="K44" s="68">
        <f>F44+G44+H44+I44+J44</f>
        <v>554.29999999999995</v>
      </c>
      <c r="L44" s="269"/>
    </row>
    <row r="45" spans="1:12" s="12" customFormat="1" ht="13.5" thickBot="1">
      <c r="A45" s="242"/>
      <c r="B45" s="236"/>
      <c r="C45" s="155"/>
      <c r="D45" s="235"/>
      <c r="E45" s="69" t="s">
        <v>20</v>
      </c>
      <c r="F45" s="69">
        <f t="shared" si="29"/>
        <v>0</v>
      </c>
      <c r="G45" s="69">
        <f t="shared" si="29"/>
        <v>0</v>
      </c>
      <c r="H45" s="69">
        <f t="shared" ref="H45:I45" si="31">H48+H51</f>
        <v>0</v>
      </c>
      <c r="I45" s="69">
        <f t="shared" si="31"/>
        <v>0</v>
      </c>
      <c r="J45" s="69">
        <f t="shared" si="29"/>
        <v>0</v>
      </c>
      <c r="K45" s="68">
        <f t="shared" si="26"/>
        <v>0</v>
      </c>
      <c r="L45" s="269"/>
    </row>
    <row r="46" spans="1:12" s="12" customFormat="1" ht="33.75" customHeight="1" thickBot="1">
      <c r="A46" s="240" t="s">
        <v>61</v>
      </c>
      <c r="B46" s="236"/>
      <c r="C46" s="233" t="s">
        <v>98</v>
      </c>
      <c r="D46" s="233" t="s">
        <v>127</v>
      </c>
      <c r="E46" s="69" t="s">
        <v>16</v>
      </c>
      <c r="F46" s="69">
        <f>F47+F48</f>
        <v>36.299999999999997</v>
      </c>
      <c r="G46" s="69">
        <v>48</v>
      </c>
      <c r="H46" s="69">
        <f>H47+H48</f>
        <v>50</v>
      </c>
      <c r="I46" s="69">
        <f>I47+I48</f>
        <v>50</v>
      </c>
      <c r="J46" s="69">
        <f>J47+J48</f>
        <v>50</v>
      </c>
      <c r="K46" s="68">
        <f>F46+G46+H46+I46+J46</f>
        <v>234.3</v>
      </c>
      <c r="L46" s="269"/>
    </row>
    <row r="47" spans="1:12" s="12" customFormat="1" ht="23.25" thickBot="1">
      <c r="A47" s="241"/>
      <c r="B47" s="236"/>
      <c r="C47" s="234"/>
      <c r="D47" s="234"/>
      <c r="E47" s="69" t="s">
        <v>18</v>
      </c>
      <c r="F47" s="69">
        <v>36.299999999999997</v>
      </c>
      <c r="G47" s="69">
        <v>50</v>
      </c>
      <c r="H47" s="69">
        <v>50</v>
      </c>
      <c r="I47" s="69">
        <v>50</v>
      </c>
      <c r="J47" s="69">
        <v>50</v>
      </c>
      <c r="K47" s="68">
        <f>F47+G47+H47+I47+J47</f>
        <v>236.3</v>
      </c>
      <c r="L47" s="269"/>
    </row>
    <row r="48" spans="1:12" s="12" customFormat="1" ht="13.5" thickBot="1">
      <c r="A48" s="242"/>
      <c r="B48" s="236"/>
      <c r="C48" s="235"/>
      <c r="D48" s="235"/>
      <c r="E48" s="69" t="s">
        <v>20</v>
      </c>
      <c r="F48" s="69">
        <v>0</v>
      </c>
      <c r="G48" s="69">
        <v>0</v>
      </c>
      <c r="H48" s="69">
        <v>0</v>
      </c>
      <c r="I48" s="69">
        <v>0</v>
      </c>
      <c r="J48" s="69">
        <v>0</v>
      </c>
      <c r="K48" s="68">
        <f t="shared" si="26"/>
        <v>0</v>
      </c>
      <c r="L48" s="269"/>
    </row>
    <row r="49" spans="1:15" s="12" customFormat="1" ht="13.5" thickBot="1">
      <c r="A49" s="237" t="s">
        <v>62</v>
      </c>
      <c r="B49" s="233"/>
      <c r="C49" s="236" t="s">
        <v>58</v>
      </c>
      <c r="D49" s="236" t="s">
        <v>127</v>
      </c>
      <c r="E49" s="72" t="s">
        <v>16</v>
      </c>
      <c r="F49" s="72">
        <f>F50+F51</f>
        <v>40</v>
      </c>
      <c r="G49" s="72">
        <f>G50+G51</f>
        <v>70</v>
      </c>
      <c r="H49" s="72">
        <f>H50+H51</f>
        <v>70</v>
      </c>
      <c r="I49" s="72">
        <f>I50+I51</f>
        <v>70</v>
      </c>
      <c r="J49" s="72">
        <f>J50+J51</f>
        <v>70</v>
      </c>
      <c r="K49" s="68">
        <f>F49+G49+H49+I49+J49</f>
        <v>320</v>
      </c>
      <c r="L49" s="269"/>
    </row>
    <row r="50" spans="1:15" s="12" customFormat="1" ht="23.25" thickBot="1">
      <c r="A50" s="238"/>
      <c r="B50" s="234"/>
      <c r="C50" s="236"/>
      <c r="D50" s="236"/>
      <c r="E50" s="69" t="s">
        <v>18</v>
      </c>
      <c r="F50" s="69">
        <v>40</v>
      </c>
      <c r="G50" s="69">
        <v>70</v>
      </c>
      <c r="H50" s="69">
        <v>70</v>
      </c>
      <c r="I50" s="69">
        <v>70</v>
      </c>
      <c r="J50" s="69">
        <v>70</v>
      </c>
      <c r="K50" s="68">
        <f>F50+G50+H50+I50+J50</f>
        <v>320</v>
      </c>
      <c r="L50" s="269"/>
    </row>
    <row r="51" spans="1:15" s="12" customFormat="1" ht="13.5" thickBot="1">
      <c r="A51" s="239"/>
      <c r="B51" s="235"/>
      <c r="C51" s="236"/>
      <c r="D51" s="236"/>
      <c r="E51" s="69" t="s">
        <v>20</v>
      </c>
      <c r="F51" s="69">
        <v>0</v>
      </c>
      <c r="G51" s="69">
        <v>0</v>
      </c>
      <c r="H51" s="69">
        <v>0</v>
      </c>
      <c r="I51" s="69">
        <v>0</v>
      </c>
      <c r="J51" s="69">
        <v>0</v>
      </c>
      <c r="K51" s="68">
        <f t="shared" si="26"/>
        <v>0</v>
      </c>
      <c r="L51" s="269"/>
      <c r="M51" s="27"/>
      <c r="N51" s="27"/>
      <c r="O51" s="27"/>
    </row>
    <row r="52" spans="1:15" s="12" customFormat="1" ht="17.25" customHeight="1" thickBot="1">
      <c r="A52" s="264" t="s">
        <v>13</v>
      </c>
      <c r="B52" s="265"/>
      <c r="C52" s="265"/>
      <c r="D52" s="266"/>
      <c r="E52" s="74"/>
      <c r="F52" s="75">
        <f>F24+F29+F43</f>
        <v>169369.8</v>
      </c>
      <c r="G52" s="75">
        <f>G24+G29+G43</f>
        <v>182619.6</v>
      </c>
      <c r="H52" s="75">
        <f>H24+H29+H43</f>
        <v>192068.7</v>
      </c>
      <c r="I52" s="75">
        <f>I24+I29+I43</f>
        <v>106600.5</v>
      </c>
      <c r="J52" s="75">
        <f>J24+J29+J43</f>
        <v>108045.1</v>
      </c>
      <c r="K52" s="68">
        <f t="shared" si="26"/>
        <v>460034.5</v>
      </c>
      <c r="L52" s="269"/>
    </row>
    <row r="53" spans="1:15" s="12" customFormat="1" ht="23.25" customHeight="1" thickBot="1">
      <c r="A53" s="156" t="s">
        <v>25</v>
      </c>
      <c r="B53" s="157"/>
      <c r="C53" s="157"/>
      <c r="D53" s="157"/>
      <c r="E53" s="157"/>
      <c r="F53" s="157"/>
      <c r="G53" s="157"/>
      <c r="H53" s="157"/>
      <c r="I53" s="157"/>
      <c r="J53" s="157"/>
      <c r="K53" s="157"/>
      <c r="L53" s="158"/>
    </row>
    <row r="54" spans="1:15" s="12" customFormat="1" ht="81" customHeight="1" thickBot="1">
      <c r="A54" s="17" t="s">
        <v>63</v>
      </c>
      <c r="B54" s="39" t="s">
        <v>12</v>
      </c>
      <c r="C54" s="112" t="s">
        <v>89</v>
      </c>
      <c r="D54" s="39" t="s">
        <v>126</v>
      </c>
      <c r="E54" s="39" t="s">
        <v>18</v>
      </c>
      <c r="F54" s="270">
        <v>499.3</v>
      </c>
      <c r="G54" s="270">
        <v>650.5</v>
      </c>
      <c r="H54" s="270">
        <v>823.9</v>
      </c>
      <c r="I54" s="270">
        <v>871</v>
      </c>
      <c r="J54" s="270">
        <v>871</v>
      </c>
      <c r="K54" s="270">
        <f>F54+G54+H54+I54+J54</f>
        <v>3715.7</v>
      </c>
      <c r="L54" s="271" t="s">
        <v>148</v>
      </c>
    </row>
    <row r="55" spans="1:15" s="12" customFormat="1" ht="46.5" customHeight="1" thickBot="1">
      <c r="A55" s="127" t="s">
        <v>64</v>
      </c>
      <c r="B55" s="146" t="s">
        <v>12</v>
      </c>
      <c r="C55" s="180" t="s">
        <v>100</v>
      </c>
      <c r="D55" s="146" t="s">
        <v>126</v>
      </c>
      <c r="E55" s="59" t="s">
        <v>16</v>
      </c>
      <c r="F55" s="59">
        <f t="shared" ref="F55:J55" si="32">F56+F57</f>
        <v>706.4</v>
      </c>
      <c r="G55" s="59">
        <f>G56+G57</f>
        <v>604.29999999999995</v>
      </c>
      <c r="H55" s="59">
        <f t="shared" ref="H55:I55" si="33">H56+H57</f>
        <v>822.8</v>
      </c>
      <c r="I55" s="59">
        <f t="shared" si="33"/>
        <v>822.8</v>
      </c>
      <c r="J55" s="59">
        <f t="shared" si="32"/>
        <v>822.8</v>
      </c>
      <c r="K55" s="39">
        <f>F55+G55+H55+I55+J55</f>
        <v>3779.1000000000004</v>
      </c>
      <c r="L55" s="168" t="s">
        <v>138</v>
      </c>
    </row>
    <row r="56" spans="1:15" s="12" customFormat="1" ht="29.25" customHeight="1" thickBot="1">
      <c r="A56" s="127"/>
      <c r="B56" s="146"/>
      <c r="C56" s="180"/>
      <c r="D56" s="146"/>
      <c r="E56" s="56" t="s">
        <v>18</v>
      </c>
      <c r="F56" s="69">
        <f>F58+F60</f>
        <v>706.4</v>
      </c>
      <c r="G56" s="69">
        <f>G58+G60</f>
        <v>604.29999999999995</v>
      </c>
      <c r="H56" s="69">
        <f t="shared" ref="H56" si="34">H58+H60</f>
        <v>822.8</v>
      </c>
      <c r="I56" s="69">
        <f t="shared" ref="I56:J56" si="35">I58+I60</f>
        <v>822.8</v>
      </c>
      <c r="J56" s="69">
        <f t="shared" si="35"/>
        <v>822.8</v>
      </c>
      <c r="K56" s="39">
        <f>F56+G56+H56+I56+J56</f>
        <v>3779.1000000000004</v>
      </c>
      <c r="L56" s="168"/>
    </row>
    <row r="57" spans="1:15" s="12" customFormat="1" ht="32.25" customHeight="1" thickBot="1">
      <c r="A57" s="128"/>
      <c r="B57" s="147"/>
      <c r="C57" s="181"/>
      <c r="D57" s="147"/>
      <c r="E57" s="56" t="s">
        <v>20</v>
      </c>
      <c r="F57" s="69">
        <f>F61</f>
        <v>0</v>
      </c>
      <c r="G57" s="69">
        <f t="shared" ref="G57:J57" si="36">G61</f>
        <v>0</v>
      </c>
      <c r="H57" s="69">
        <f t="shared" ref="H57:I57" si="37">H61</f>
        <v>0</v>
      </c>
      <c r="I57" s="69">
        <f t="shared" si="37"/>
        <v>0</v>
      </c>
      <c r="J57" s="69">
        <f t="shared" si="36"/>
        <v>0</v>
      </c>
      <c r="K57" s="39">
        <f t="shared" ref="K57:K61" si="38">F57+G57+J57</f>
        <v>0</v>
      </c>
      <c r="L57" s="168"/>
    </row>
    <row r="58" spans="1:15" s="12" customFormat="1" ht="45.75" thickBot="1">
      <c r="A58" s="34" t="s">
        <v>31</v>
      </c>
      <c r="B58" s="35"/>
      <c r="C58" s="56" t="s">
        <v>101</v>
      </c>
      <c r="D58" s="56" t="s">
        <v>126</v>
      </c>
      <c r="E58" s="56" t="s">
        <v>18</v>
      </c>
      <c r="F58" s="69">
        <v>293</v>
      </c>
      <c r="G58" s="69">
        <v>185.4</v>
      </c>
      <c r="H58" s="69">
        <v>397.4</v>
      </c>
      <c r="I58" s="69">
        <v>397.4</v>
      </c>
      <c r="J58" s="69">
        <v>397.4</v>
      </c>
      <c r="K58" s="39">
        <f>F58+G58+H58+I58+J58</f>
        <v>1670.6</v>
      </c>
      <c r="L58" s="168"/>
    </row>
    <row r="59" spans="1:15" s="12" customFormat="1" ht="13.5" thickBot="1">
      <c r="A59" s="148" t="s">
        <v>32</v>
      </c>
      <c r="B59" s="145"/>
      <c r="C59" s="145" t="s">
        <v>102</v>
      </c>
      <c r="D59" s="145" t="s">
        <v>126</v>
      </c>
      <c r="E59" s="56" t="s">
        <v>16</v>
      </c>
      <c r="F59" s="69">
        <f>F60+F61</f>
        <v>413.4</v>
      </c>
      <c r="G59" s="69">
        <f>G60+G61</f>
        <v>418.9</v>
      </c>
      <c r="H59" s="69">
        <f>H60+H61</f>
        <v>425.4</v>
      </c>
      <c r="I59" s="69">
        <f>I60+I61</f>
        <v>425.4</v>
      </c>
      <c r="J59" s="69">
        <f>J60+J61</f>
        <v>425.4</v>
      </c>
      <c r="K59" s="39">
        <f>F59+G59+H59+J59</f>
        <v>1683.1</v>
      </c>
      <c r="L59" s="168"/>
    </row>
    <row r="60" spans="1:15" s="12" customFormat="1" ht="23.25" thickBot="1">
      <c r="A60" s="149"/>
      <c r="B60" s="146"/>
      <c r="C60" s="146"/>
      <c r="D60" s="146"/>
      <c r="E60" s="56" t="s">
        <v>18</v>
      </c>
      <c r="F60" s="69">
        <v>413.4</v>
      </c>
      <c r="G60" s="69">
        <v>418.9</v>
      </c>
      <c r="H60" s="69">
        <v>425.4</v>
      </c>
      <c r="I60" s="69">
        <v>425.4</v>
      </c>
      <c r="J60" s="69">
        <v>425.4</v>
      </c>
      <c r="K60" s="39">
        <f>F60+G60+H60+I60+J60</f>
        <v>2108.5</v>
      </c>
      <c r="L60" s="168"/>
    </row>
    <row r="61" spans="1:15" s="12" customFormat="1" ht="53.25" customHeight="1" thickBot="1">
      <c r="A61" s="150"/>
      <c r="B61" s="147"/>
      <c r="C61" s="147"/>
      <c r="D61" s="147"/>
      <c r="E61" s="58" t="s">
        <v>20</v>
      </c>
      <c r="F61" s="72">
        <v>0</v>
      </c>
      <c r="G61" s="72">
        <v>0</v>
      </c>
      <c r="H61" s="72">
        <v>0</v>
      </c>
      <c r="I61" s="72">
        <v>0</v>
      </c>
      <c r="J61" s="72">
        <v>0</v>
      </c>
      <c r="K61" s="39">
        <f t="shared" si="38"/>
        <v>0</v>
      </c>
      <c r="L61" s="168"/>
    </row>
    <row r="62" spans="1:15" s="12" customFormat="1" ht="19.5" customHeight="1" thickBot="1">
      <c r="A62" s="174" t="s">
        <v>13</v>
      </c>
      <c r="B62" s="175"/>
      <c r="C62" s="175"/>
      <c r="D62" s="176"/>
      <c r="E62" s="40"/>
      <c r="F62" s="40">
        <f>F54+F55</f>
        <v>1205.7</v>
      </c>
      <c r="G62" s="40">
        <f>G54+G55</f>
        <v>1254.8</v>
      </c>
      <c r="H62" s="40">
        <f>H54+H55</f>
        <v>1646.6999999999998</v>
      </c>
      <c r="I62" s="40">
        <f>I54+I55</f>
        <v>1693.8</v>
      </c>
      <c r="J62" s="40">
        <f>J54+J55</f>
        <v>1693.8</v>
      </c>
      <c r="K62" s="39">
        <f>F62+G62+H62+J62</f>
        <v>5801</v>
      </c>
      <c r="L62" s="41"/>
    </row>
    <row r="63" spans="1:15" s="13" customFormat="1" ht="20.25" customHeight="1">
      <c r="A63" s="185" t="s">
        <v>118</v>
      </c>
      <c r="B63" s="186"/>
      <c r="C63" s="186"/>
      <c r="D63" s="186"/>
      <c r="E63" s="186"/>
      <c r="F63" s="186"/>
      <c r="G63" s="186"/>
      <c r="H63" s="186"/>
      <c r="I63" s="186"/>
      <c r="J63" s="186"/>
      <c r="K63" s="186"/>
      <c r="L63" s="187"/>
    </row>
    <row r="64" spans="1:15" s="13" customFormat="1" ht="12.75" customHeight="1">
      <c r="A64" s="125" t="s">
        <v>46</v>
      </c>
      <c r="B64" s="173" t="s">
        <v>117</v>
      </c>
      <c r="C64" s="177" t="s">
        <v>111</v>
      </c>
      <c r="D64" s="173" t="s">
        <v>127</v>
      </c>
      <c r="E64" s="56" t="s">
        <v>16</v>
      </c>
      <c r="F64" s="105">
        <f>F65+F66+F67+F68</f>
        <v>18024.3</v>
      </c>
      <c r="G64" s="105">
        <f t="shared" ref="G64:J64" si="39">G65+G66+G67+G68</f>
        <v>26822.1</v>
      </c>
      <c r="H64" s="105">
        <f t="shared" ref="H64:I64" si="40">H65+H66+H67+H68</f>
        <v>35913.5</v>
      </c>
      <c r="I64" s="105">
        <f t="shared" si="40"/>
        <v>1891</v>
      </c>
      <c r="J64" s="105">
        <f t="shared" si="39"/>
        <v>1891</v>
      </c>
      <c r="K64" s="104">
        <f>F64+G64+H64+I64+J64</f>
        <v>84541.9</v>
      </c>
      <c r="L64" s="182" t="s">
        <v>145</v>
      </c>
    </row>
    <row r="65" spans="1:12" s="13" customFormat="1" ht="22.5">
      <c r="A65" s="125"/>
      <c r="B65" s="173"/>
      <c r="C65" s="178"/>
      <c r="D65" s="173"/>
      <c r="E65" s="56" t="s">
        <v>18</v>
      </c>
      <c r="F65" s="105">
        <f>F70+F75+F78+F82+F87+F91</f>
        <v>11639.1</v>
      </c>
      <c r="G65" s="105">
        <f t="shared" ref="G65:J65" si="41">G70+G75+G78+G82+G87+G91</f>
        <v>24932.1</v>
      </c>
      <c r="H65" s="105">
        <f t="shared" ref="H65:I65" si="42">H70+H75+H78+H82+H87+H91</f>
        <v>33834.5</v>
      </c>
      <c r="I65" s="105">
        <f t="shared" si="42"/>
        <v>1891</v>
      </c>
      <c r="J65" s="105">
        <f t="shared" si="41"/>
        <v>1891</v>
      </c>
      <c r="K65" s="104">
        <f>F65+G65+H65+I65+J65</f>
        <v>74187.7</v>
      </c>
      <c r="L65" s="183"/>
    </row>
    <row r="66" spans="1:12" s="13" customFormat="1" ht="22.5">
      <c r="A66" s="125"/>
      <c r="B66" s="173"/>
      <c r="C66" s="178"/>
      <c r="D66" s="173"/>
      <c r="E66" s="56" t="s">
        <v>19</v>
      </c>
      <c r="F66" s="105">
        <f>F71+F76+F79+F83+F88</f>
        <v>6056.5999999999995</v>
      </c>
      <c r="G66" s="105">
        <f t="shared" ref="G66:J66" si="43">G71+G76+G79+G83+G88</f>
        <v>1254</v>
      </c>
      <c r="H66" s="105">
        <f t="shared" ref="H66:I66" si="44">H71+H76+H79+H83+H88</f>
        <v>1344.1</v>
      </c>
      <c r="I66" s="105">
        <f t="shared" si="44"/>
        <v>0</v>
      </c>
      <c r="J66" s="105">
        <f t="shared" si="43"/>
        <v>0</v>
      </c>
      <c r="K66" s="104">
        <f>F66+G66+H66+I66+J66</f>
        <v>8654.6999999999989</v>
      </c>
      <c r="L66" s="183"/>
    </row>
    <row r="67" spans="1:12" s="13" customFormat="1" ht="22.5">
      <c r="A67" s="125"/>
      <c r="B67" s="173"/>
      <c r="C67" s="178"/>
      <c r="D67" s="173"/>
      <c r="E67" s="56" t="s">
        <v>29</v>
      </c>
      <c r="F67" s="105">
        <f>F72+F84+F89</f>
        <v>328.6</v>
      </c>
      <c r="G67" s="105">
        <f>G72</f>
        <v>636</v>
      </c>
      <c r="H67" s="105">
        <f t="shared" ref="H67:J67" si="45">H72+H84+H89</f>
        <v>734.9</v>
      </c>
      <c r="I67" s="105">
        <f t="shared" ref="I67" si="46">I72+I84+I89</f>
        <v>0</v>
      </c>
      <c r="J67" s="105">
        <f t="shared" si="45"/>
        <v>0</v>
      </c>
      <c r="K67" s="104">
        <f>F67+G67+H67+I67+J67</f>
        <v>1699.5</v>
      </c>
      <c r="L67" s="183"/>
    </row>
    <row r="68" spans="1:12">
      <c r="A68" s="125"/>
      <c r="B68" s="173"/>
      <c r="C68" s="179"/>
      <c r="D68" s="173"/>
      <c r="E68" s="56" t="s">
        <v>20</v>
      </c>
      <c r="F68" s="105">
        <f>F73+F80+F90+F85</f>
        <v>0</v>
      </c>
      <c r="G68" s="105">
        <f t="shared" ref="G68:J68" si="47">G73+G80+G90+G85</f>
        <v>0</v>
      </c>
      <c r="H68" s="105">
        <f t="shared" ref="H68:I68" si="48">H73+H80+H90+H85</f>
        <v>0</v>
      </c>
      <c r="I68" s="105">
        <f t="shared" si="48"/>
        <v>0</v>
      </c>
      <c r="J68" s="105">
        <f t="shared" si="47"/>
        <v>0</v>
      </c>
      <c r="K68" s="104">
        <f t="shared" ref="K68:K89" si="49">F68+G68+J68</f>
        <v>0</v>
      </c>
      <c r="L68" s="183"/>
    </row>
    <row r="69" spans="1:12" ht="18" customHeight="1">
      <c r="A69" s="161" t="s">
        <v>65</v>
      </c>
      <c r="B69" s="145"/>
      <c r="C69" s="145" t="s">
        <v>30</v>
      </c>
      <c r="D69" s="164" t="s">
        <v>127</v>
      </c>
      <c r="E69" s="56" t="s">
        <v>16</v>
      </c>
      <c r="F69" s="102">
        <f>F70+F71+F72+F73</f>
        <v>945</v>
      </c>
      <c r="G69" s="102">
        <f t="shared" ref="G69:J69" si="50">G70+G71+G72+G73</f>
        <v>1890</v>
      </c>
      <c r="H69" s="102">
        <f t="shared" ref="H69:I69" si="51">H70+H71+H72+H73</f>
        <v>2079</v>
      </c>
      <c r="I69" s="102">
        <f t="shared" si="51"/>
        <v>0</v>
      </c>
      <c r="J69" s="102">
        <f t="shared" si="50"/>
        <v>0</v>
      </c>
      <c r="K69" s="103">
        <f>F69+G69+H69+I69+J69</f>
        <v>4914</v>
      </c>
      <c r="L69" s="183"/>
    </row>
    <row r="70" spans="1:12" ht="24" customHeight="1">
      <c r="A70" s="162"/>
      <c r="B70" s="146"/>
      <c r="C70" s="146"/>
      <c r="D70" s="165"/>
      <c r="E70" s="56" t="s">
        <v>18</v>
      </c>
      <c r="F70" s="100">
        <v>0</v>
      </c>
      <c r="G70" s="100">
        <v>0</v>
      </c>
      <c r="H70" s="100">
        <v>0</v>
      </c>
      <c r="I70" s="100">
        <v>0</v>
      </c>
      <c r="J70" s="100">
        <v>0</v>
      </c>
      <c r="K70" s="104">
        <f>F70+G70+H70+I70+J70</f>
        <v>0</v>
      </c>
      <c r="L70" s="183"/>
    </row>
    <row r="71" spans="1:12" ht="21" customHeight="1">
      <c r="A71" s="162"/>
      <c r="B71" s="146"/>
      <c r="C71" s="146"/>
      <c r="D71" s="165"/>
      <c r="E71" s="56" t="s">
        <v>19</v>
      </c>
      <c r="F71" s="100">
        <v>616.4</v>
      </c>
      <c r="G71" s="100">
        <v>1254</v>
      </c>
      <c r="H71" s="100">
        <v>1344.1</v>
      </c>
      <c r="I71" s="100">
        <v>0</v>
      </c>
      <c r="J71" s="100">
        <v>0</v>
      </c>
      <c r="K71" s="104">
        <f>F71+G71+H71+I71+J71</f>
        <v>3214.5</v>
      </c>
      <c r="L71" s="183"/>
    </row>
    <row r="72" spans="1:12" s="15" customFormat="1" ht="22.5">
      <c r="A72" s="162"/>
      <c r="B72" s="146"/>
      <c r="C72" s="146"/>
      <c r="D72" s="165"/>
      <c r="E72" s="56" t="s">
        <v>29</v>
      </c>
      <c r="F72" s="99">
        <v>328.6</v>
      </c>
      <c r="G72" s="101">
        <v>636</v>
      </c>
      <c r="H72" s="101">
        <v>734.9</v>
      </c>
      <c r="I72" s="101">
        <v>0</v>
      </c>
      <c r="J72" s="101">
        <v>0</v>
      </c>
      <c r="K72" s="104">
        <f>F72+G72+H72+I72+J72</f>
        <v>1699.5</v>
      </c>
      <c r="L72" s="183"/>
    </row>
    <row r="73" spans="1:12" s="15" customFormat="1" ht="11.25">
      <c r="A73" s="163"/>
      <c r="B73" s="147"/>
      <c r="C73" s="147"/>
      <c r="D73" s="166"/>
      <c r="E73" s="71" t="s">
        <v>20</v>
      </c>
      <c r="F73" s="77">
        <v>0</v>
      </c>
      <c r="G73" s="77">
        <v>0</v>
      </c>
      <c r="H73" s="77">
        <v>0</v>
      </c>
      <c r="I73" s="77">
        <v>0</v>
      </c>
      <c r="J73" s="77">
        <v>0</v>
      </c>
      <c r="K73" s="76">
        <f t="shared" si="49"/>
        <v>0</v>
      </c>
      <c r="L73" s="183"/>
    </row>
    <row r="74" spans="1:12" s="15" customFormat="1" ht="11.25">
      <c r="A74" s="161" t="s">
        <v>66</v>
      </c>
      <c r="B74" s="145"/>
      <c r="C74" s="145" t="s">
        <v>112</v>
      </c>
      <c r="D74" s="164" t="s">
        <v>127</v>
      </c>
      <c r="E74" s="56" t="s">
        <v>16</v>
      </c>
      <c r="F74" s="99">
        <f t="shared" ref="F74:J74" si="52">F75+F76</f>
        <v>1635.9</v>
      </c>
      <c r="G74" s="99">
        <f t="shared" si="52"/>
        <v>3824.3</v>
      </c>
      <c r="H74" s="99">
        <f t="shared" ref="H74:I74" si="53">H75+H76</f>
        <v>4200</v>
      </c>
      <c r="I74" s="99">
        <f t="shared" si="53"/>
        <v>100</v>
      </c>
      <c r="J74" s="99">
        <f t="shared" si="52"/>
        <v>100</v>
      </c>
      <c r="K74" s="104">
        <f>F74+G74+H74+I74+J74</f>
        <v>9860.2000000000007</v>
      </c>
      <c r="L74" s="183"/>
    </row>
    <row r="75" spans="1:12" s="15" customFormat="1" ht="22.5">
      <c r="A75" s="162"/>
      <c r="B75" s="146"/>
      <c r="C75" s="146"/>
      <c r="D75" s="165"/>
      <c r="E75" s="56" t="s">
        <v>18</v>
      </c>
      <c r="F75" s="99">
        <v>1635.9</v>
      </c>
      <c r="G75" s="99">
        <v>3824.3</v>
      </c>
      <c r="H75" s="105">
        <v>4200</v>
      </c>
      <c r="I75" s="105">
        <v>100</v>
      </c>
      <c r="J75" s="105">
        <v>100</v>
      </c>
      <c r="K75" s="104">
        <f>F75+G75+H75+I75+J75</f>
        <v>9860.2000000000007</v>
      </c>
      <c r="L75" s="183"/>
    </row>
    <row r="76" spans="1:12" s="15" customFormat="1" ht="22.5">
      <c r="A76" s="162"/>
      <c r="B76" s="146"/>
      <c r="C76" s="146"/>
      <c r="D76" s="165"/>
      <c r="E76" s="56" t="s">
        <v>19</v>
      </c>
      <c r="F76" s="77">
        <v>0</v>
      </c>
      <c r="G76" s="77">
        <v>0</v>
      </c>
      <c r="H76" s="69">
        <v>0</v>
      </c>
      <c r="I76" s="69">
        <v>0</v>
      </c>
      <c r="J76" s="69">
        <v>0</v>
      </c>
      <c r="K76" s="76">
        <f t="shared" si="49"/>
        <v>0</v>
      </c>
      <c r="L76" s="183"/>
    </row>
    <row r="77" spans="1:12" s="15" customFormat="1" ht="11.25">
      <c r="A77" s="161" t="s">
        <v>67</v>
      </c>
      <c r="B77" s="145"/>
      <c r="C77" s="145" t="s">
        <v>113</v>
      </c>
      <c r="D77" s="164" t="s">
        <v>127</v>
      </c>
      <c r="E77" s="71" t="s">
        <v>16</v>
      </c>
      <c r="F77" s="99">
        <f t="shared" ref="F77:G77" si="54">F78+F79+F80</f>
        <v>14778.3</v>
      </c>
      <c r="G77" s="99">
        <f t="shared" si="54"/>
        <v>18900.900000000001</v>
      </c>
      <c r="H77" s="99">
        <f>H78+H79+H80</f>
        <v>27535</v>
      </c>
      <c r="I77" s="99">
        <f t="shared" ref="I77:J77" si="55">I78+I79+I80</f>
        <v>1000</v>
      </c>
      <c r="J77" s="99">
        <f t="shared" si="55"/>
        <v>1000</v>
      </c>
      <c r="K77" s="104">
        <f>F77+G77+H77+I77+J77</f>
        <v>63214.2</v>
      </c>
      <c r="L77" s="183"/>
    </row>
    <row r="78" spans="1:12" s="15" customFormat="1" ht="22.5">
      <c r="A78" s="162"/>
      <c r="B78" s="146"/>
      <c r="C78" s="146"/>
      <c r="D78" s="165"/>
      <c r="E78" s="56" t="s">
        <v>18</v>
      </c>
      <c r="F78" s="99">
        <v>9338.1</v>
      </c>
      <c r="G78" s="99">
        <v>18900.900000000001</v>
      </c>
      <c r="H78" s="105">
        <v>27535</v>
      </c>
      <c r="I78" s="105">
        <v>1000</v>
      </c>
      <c r="J78" s="105">
        <v>1000</v>
      </c>
      <c r="K78" s="104">
        <f>F78+G78+H78+I78+J78</f>
        <v>57774</v>
      </c>
      <c r="L78" s="183"/>
    </row>
    <row r="79" spans="1:12" s="15" customFormat="1" ht="22.5">
      <c r="A79" s="162"/>
      <c r="B79" s="146"/>
      <c r="C79" s="146"/>
      <c r="D79" s="165"/>
      <c r="E79" s="56" t="s">
        <v>19</v>
      </c>
      <c r="F79" s="99">
        <v>5440.2</v>
      </c>
      <c r="G79" s="99">
        <v>0</v>
      </c>
      <c r="H79" s="105">
        <v>0</v>
      </c>
      <c r="I79" s="105">
        <v>0</v>
      </c>
      <c r="J79" s="105">
        <v>0</v>
      </c>
      <c r="K79" s="104">
        <f t="shared" si="49"/>
        <v>5440.2</v>
      </c>
      <c r="L79" s="183"/>
    </row>
    <row r="80" spans="1:12" s="15" customFormat="1" ht="11.25">
      <c r="A80" s="163"/>
      <c r="B80" s="147"/>
      <c r="C80" s="147"/>
      <c r="D80" s="166"/>
      <c r="E80" s="56" t="s">
        <v>20</v>
      </c>
      <c r="F80" s="99">
        <v>0</v>
      </c>
      <c r="G80" s="99">
        <v>0</v>
      </c>
      <c r="H80" s="105">
        <v>0</v>
      </c>
      <c r="I80" s="105">
        <v>0</v>
      </c>
      <c r="J80" s="105">
        <v>0</v>
      </c>
      <c r="K80" s="104">
        <f t="shared" si="49"/>
        <v>0</v>
      </c>
      <c r="L80" s="183"/>
    </row>
    <row r="81" spans="1:12" s="15" customFormat="1" ht="12.75" customHeight="1">
      <c r="A81" s="161" t="s">
        <v>68</v>
      </c>
      <c r="B81" s="145"/>
      <c r="C81" s="145" t="s">
        <v>114</v>
      </c>
      <c r="D81" s="164" t="s">
        <v>127</v>
      </c>
      <c r="E81" s="56" t="s">
        <v>16</v>
      </c>
      <c r="F81" s="99">
        <f t="shared" ref="F81:J81" si="56">F82+F83+F84+F85</f>
        <v>599.1</v>
      </c>
      <c r="G81" s="99">
        <f t="shared" si="56"/>
        <v>1835.8</v>
      </c>
      <c r="H81" s="99">
        <f t="shared" ref="H81:I81" si="57">H82+H83+H84+H85</f>
        <v>1849.5</v>
      </c>
      <c r="I81" s="99">
        <f t="shared" si="57"/>
        <v>591</v>
      </c>
      <c r="J81" s="99">
        <f t="shared" si="56"/>
        <v>591</v>
      </c>
      <c r="K81" s="104">
        <f>F81+G81+H81+I81+J81</f>
        <v>5466.4</v>
      </c>
      <c r="L81" s="183"/>
    </row>
    <row r="82" spans="1:12" s="15" customFormat="1" ht="22.5">
      <c r="A82" s="162"/>
      <c r="B82" s="146"/>
      <c r="C82" s="146"/>
      <c r="D82" s="165"/>
      <c r="E82" s="56" t="s">
        <v>18</v>
      </c>
      <c r="F82" s="99">
        <v>599.1</v>
      </c>
      <c r="G82" s="99">
        <v>1835.8</v>
      </c>
      <c r="H82" s="105">
        <v>1849.5</v>
      </c>
      <c r="I82" s="105">
        <v>591</v>
      </c>
      <c r="J82" s="105">
        <v>591</v>
      </c>
      <c r="K82" s="104">
        <f>F82+G82+H82+I82+J82</f>
        <v>5466.4</v>
      </c>
      <c r="L82" s="183"/>
    </row>
    <row r="83" spans="1:12" s="15" customFormat="1" ht="22.5">
      <c r="A83" s="162"/>
      <c r="B83" s="146"/>
      <c r="C83" s="146"/>
      <c r="D83" s="165"/>
      <c r="E83" s="56" t="s">
        <v>19</v>
      </c>
      <c r="F83" s="99">
        <v>0</v>
      </c>
      <c r="G83" s="99">
        <v>0</v>
      </c>
      <c r="H83" s="105">
        <v>0</v>
      </c>
      <c r="I83" s="105">
        <v>0</v>
      </c>
      <c r="J83" s="105">
        <v>0</v>
      </c>
      <c r="K83" s="104">
        <f t="shared" si="49"/>
        <v>0</v>
      </c>
      <c r="L83" s="183"/>
    </row>
    <row r="84" spans="1:12" s="15" customFormat="1" ht="22.5">
      <c r="A84" s="162"/>
      <c r="B84" s="146"/>
      <c r="C84" s="146"/>
      <c r="D84" s="165"/>
      <c r="E84" s="56" t="s">
        <v>29</v>
      </c>
      <c r="F84" s="99">
        <v>0</v>
      </c>
      <c r="G84" s="99">
        <v>0</v>
      </c>
      <c r="H84" s="105">
        <v>0</v>
      </c>
      <c r="I84" s="105">
        <v>0</v>
      </c>
      <c r="J84" s="105">
        <v>0</v>
      </c>
      <c r="K84" s="104">
        <f t="shared" si="49"/>
        <v>0</v>
      </c>
      <c r="L84" s="183"/>
    </row>
    <row r="85" spans="1:12" s="15" customFormat="1" ht="11.25">
      <c r="A85" s="163"/>
      <c r="B85" s="147"/>
      <c r="C85" s="147"/>
      <c r="D85" s="166"/>
      <c r="E85" s="56" t="s">
        <v>20</v>
      </c>
      <c r="F85" s="106">
        <v>0</v>
      </c>
      <c r="G85" s="106">
        <v>0</v>
      </c>
      <c r="H85" s="106">
        <v>0</v>
      </c>
      <c r="I85" s="106">
        <v>0</v>
      </c>
      <c r="J85" s="106">
        <v>0</v>
      </c>
      <c r="K85" s="104">
        <f t="shared" si="49"/>
        <v>0</v>
      </c>
      <c r="L85" s="183"/>
    </row>
    <row r="86" spans="1:12" s="15" customFormat="1" ht="11.25">
      <c r="A86" s="142" t="s">
        <v>69</v>
      </c>
      <c r="B86" s="145"/>
      <c r="C86" s="145" t="s">
        <v>115</v>
      </c>
      <c r="D86" s="164" t="s">
        <v>126</v>
      </c>
      <c r="E86" s="56" t="s">
        <v>16</v>
      </c>
      <c r="F86" s="99">
        <f>F87+F88+F89+F90</f>
        <v>66</v>
      </c>
      <c r="G86" s="99">
        <f t="shared" ref="G86" si="58">G87+G88+G89+G90</f>
        <v>371.1</v>
      </c>
      <c r="H86" s="99">
        <f>H87+H88+H89+H90</f>
        <v>150</v>
      </c>
      <c r="I86" s="99">
        <f>I87+I88+I89+I90</f>
        <v>150</v>
      </c>
      <c r="J86" s="99">
        <f>J87+J88+J89+J90</f>
        <v>150</v>
      </c>
      <c r="K86" s="104">
        <f>F86+G86+H86+I86+J86</f>
        <v>887.1</v>
      </c>
      <c r="L86" s="183"/>
    </row>
    <row r="87" spans="1:12" s="15" customFormat="1" ht="22.5">
      <c r="A87" s="143"/>
      <c r="B87" s="146"/>
      <c r="C87" s="146"/>
      <c r="D87" s="165"/>
      <c r="E87" s="56" t="s">
        <v>18</v>
      </c>
      <c r="F87" s="99">
        <v>66</v>
      </c>
      <c r="G87" s="99">
        <v>371.1</v>
      </c>
      <c r="H87" s="105">
        <v>150</v>
      </c>
      <c r="I87" s="105">
        <v>150</v>
      </c>
      <c r="J87" s="105">
        <v>150</v>
      </c>
      <c r="K87" s="104">
        <f>F87+G87+H87+I87+J87</f>
        <v>887.1</v>
      </c>
      <c r="L87" s="183"/>
    </row>
    <row r="88" spans="1:12" s="15" customFormat="1" ht="22.5">
      <c r="A88" s="143"/>
      <c r="B88" s="146"/>
      <c r="C88" s="146"/>
      <c r="D88" s="165"/>
      <c r="E88" s="56" t="s">
        <v>19</v>
      </c>
      <c r="F88" s="99">
        <v>0</v>
      </c>
      <c r="G88" s="99">
        <v>0</v>
      </c>
      <c r="H88" s="105">
        <v>0</v>
      </c>
      <c r="I88" s="105">
        <v>0</v>
      </c>
      <c r="J88" s="105">
        <v>0</v>
      </c>
      <c r="K88" s="104">
        <f t="shared" si="49"/>
        <v>0</v>
      </c>
      <c r="L88" s="183"/>
    </row>
    <row r="89" spans="1:12" s="15" customFormat="1" ht="22.5">
      <c r="A89" s="143"/>
      <c r="B89" s="146"/>
      <c r="C89" s="146"/>
      <c r="D89" s="165"/>
      <c r="E89" s="56" t="s">
        <v>29</v>
      </c>
      <c r="F89" s="99">
        <v>0</v>
      </c>
      <c r="G89" s="99">
        <v>0</v>
      </c>
      <c r="H89" s="105">
        <v>0</v>
      </c>
      <c r="I89" s="105">
        <v>0</v>
      </c>
      <c r="J89" s="105">
        <v>0</v>
      </c>
      <c r="K89" s="104">
        <f t="shared" si="49"/>
        <v>0</v>
      </c>
      <c r="L89" s="183"/>
    </row>
    <row r="90" spans="1:12" s="15" customFormat="1" ht="11.25">
      <c r="A90" s="144"/>
      <c r="B90" s="147"/>
      <c r="C90" s="147"/>
      <c r="D90" s="166"/>
      <c r="E90" s="71" t="s">
        <v>20</v>
      </c>
      <c r="F90" s="106">
        <v>0</v>
      </c>
      <c r="G90" s="106">
        <v>0</v>
      </c>
      <c r="H90" s="106">
        <v>0</v>
      </c>
      <c r="I90" s="106">
        <v>0</v>
      </c>
      <c r="J90" s="106">
        <v>0</v>
      </c>
      <c r="K90" s="104">
        <f>F90+G90+J90+H90</f>
        <v>0</v>
      </c>
      <c r="L90" s="183"/>
    </row>
    <row r="91" spans="1:12" s="15" customFormat="1" ht="45">
      <c r="A91" s="36" t="s">
        <v>73</v>
      </c>
      <c r="B91" s="64"/>
      <c r="C91" s="64" t="s">
        <v>116</v>
      </c>
      <c r="D91" s="78" t="s">
        <v>126</v>
      </c>
      <c r="E91" s="56" t="s">
        <v>18</v>
      </c>
      <c r="F91" s="106">
        <v>0</v>
      </c>
      <c r="G91" s="106">
        <v>0</v>
      </c>
      <c r="H91" s="106">
        <v>100</v>
      </c>
      <c r="I91" s="106">
        <v>50</v>
      </c>
      <c r="J91" s="106">
        <v>50</v>
      </c>
      <c r="K91" s="104">
        <f>F91+G91+H91+I91+J91</f>
        <v>200</v>
      </c>
      <c r="L91" s="184"/>
    </row>
    <row r="92" spans="1:12" s="15" customFormat="1" ht="15" customHeight="1">
      <c r="A92" s="142" t="s">
        <v>47</v>
      </c>
      <c r="B92" s="145" t="s">
        <v>119</v>
      </c>
      <c r="C92" s="189" t="s">
        <v>92</v>
      </c>
      <c r="D92" s="164" t="s">
        <v>126</v>
      </c>
      <c r="E92" s="56" t="s">
        <v>16</v>
      </c>
      <c r="F92" s="108">
        <f>F93+F94+F95</f>
        <v>49860.800000000003</v>
      </c>
      <c r="G92" s="108">
        <f t="shared" ref="G92:J92" si="59">G93+G94+G95</f>
        <v>44953.4</v>
      </c>
      <c r="H92" s="108">
        <f t="shared" ref="H92:I92" si="60">H93+H94+H95</f>
        <v>70422.399999999994</v>
      </c>
      <c r="I92" s="108">
        <f t="shared" si="60"/>
        <v>66843.199999999997</v>
      </c>
      <c r="J92" s="108">
        <f t="shared" si="59"/>
        <v>67444.899999999994</v>
      </c>
      <c r="K92" s="110">
        <f>F92+G92+H92+I92+J92</f>
        <v>299524.69999999995</v>
      </c>
      <c r="L92" s="151" t="s">
        <v>146</v>
      </c>
    </row>
    <row r="93" spans="1:12" s="15" customFormat="1" ht="22.5">
      <c r="A93" s="143"/>
      <c r="B93" s="146"/>
      <c r="C93" s="154"/>
      <c r="D93" s="165"/>
      <c r="E93" s="107" t="s">
        <v>18</v>
      </c>
      <c r="F93" s="108">
        <v>0</v>
      </c>
      <c r="G93" s="108">
        <v>1174.9000000000001</v>
      </c>
      <c r="H93" s="109">
        <v>4494.5</v>
      </c>
      <c r="I93" s="109">
        <v>0</v>
      </c>
      <c r="J93" s="109">
        <v>0</v>
      </c>
      <c r="K93" s="110">
        <f>F93+G93+H93+I93+J93</f>
        <v>5669.4</v>
      </c>
      <c r="L93" s="152"/>
    </row>
    <row r="94" spans="1:12" s="15" customFormat="1" ht="45">
      <c r="A94" s="143"/>
      <c r="B94" s="146"/>
      <c r="C94" s="154"/>
      <c r="D94" s="165"/>
      <c r="E94" s="107" t="s">
        <v>55</v>
      </c>
      <c r="F94" s="108">
        <v>49860.800000000003</v>
      </c>
      <c r="G94" s="108">
        <v>39224.5</v>
      </c>
      <c r="H94" s="109">
        <v>64927.9</v>
      </c>
      <c r="I94" s="109">
        <v>66843.199999999997</v>
      </c>
      <c r="J94" s="109">
        <v>67444.899999999994</v>
      </c>
      <c r="K94" s="110">
        <f>F94+G94+H94+I94+J94</f>
        <v>288301.30000000005</v>
      </c>
      <c r="L94" s="152"/>
    </row>
    <row r="95" spans="1:12" s="15" customFormat="1" ht="99" customHeight="1">
      <c r="A95" s="144"/>
      <c r="B95" s="147"/>
      <c r="C95" s="155"/>
      <c r="D95" s="166"/>
      <c r="E95" s="107" t="s">
        <v>19</v>
      </c>
      <c r="F95" s="108">
        <v>0</v>
      </c>
      <c r="G95" s="108">
        <v>4554</v>
      </c>
      <c r="H95" s="109">
        <v>1000</v>
      </c>
      <c r="I95" s="109">
        <v>0</v>
      </c>
      <c r="J95" s="109">
        <v>0</v>
      </c>
      <c r="K95" s="110">
        <f>F95+G95+H95+I95+J95</f>
        <v>5554</v>
      </c>
      <c r="L95" s="153"/>
    </row>
    <row r="96" spans="1:12" s="15" customFormat="1" ht="15" customHeight="1">
      <c r="A96" s="142" t="s">
        <v>48</v>
      </c>
      <c r="B96" s="145" t="s">
        <v>119</v>
      </c>
      <c r="C96" s="190" t="s">
        <v>81</v>
      </c>
      <c r="D96" s="164" t="s">
        <v>82</v>
      </c>
      <c r="E96" s="56" t="s">
        <v>16</v>
      </c>
      <c r="F96" s="77">
        <f>F97+F98+F99</f>
        <v>85881.3</v>
      </c>
      <c r="G96" s="77">
        <f t="shared" ref="G96:J96" si="61">G97+G98+G99</f>
        <v>0</v>
      </c>
      <c r="H96" s="77">
        <f t="shared" ref="H96:I96" si="62">H97+H98+H99</f>
        <v>0</v>
      </c>
      <c r="I96" s="77">
        <f t="shared" si="62"/>
        <v>0</v>
      </c>
      <c r="J96" s="77">
        <f t="shared" si="61"/>
        <v>0</v>
      </c>
      <c r="K96" s="76">
        <f>F96+G96+H96+J96</f>
        <v>85881.3</v>
      </c>
      <c r="L96" s="151" t="s">
        <v>133</v>
      </c>
    </row>
    <row r="97" spans="1:12" s="15" customFormat="1" ht="22.5">
      <c r="A97" s="143"/>
      <c r="B97" s="146"/>
      <c r="C97" s="191"/>
      <c r="D97" s="165"/>
      <c r="E97" s="56" t="s">
        <v>18</v>
      </c>
      <c r="F97" s="77">
        <v>0</v>
      </c>
      <c r="G97" s="77">
        <v>0</v>
      </c>
      <c r="H97" s="69">
        <v>0</v>
      </c>
      <c r="I97" s="69">
        <v>0</v>
      </c>
      <c r="J97" s="69">
        <v>0</v>
      </c>
      <c r="K97" s="76">
        <f>F97+G97+H97+J97</f>
        <v>0</v>
      </c>
      <c r="L97" s="152"/>
    </row>
    <row r="98" spans="1:12" s="15" customFormat="1" ht="56.25">
      <c r="A98" s="143"/>
      <c r="B98" s="146"/>
      <c r="C98" s="191"/>
      <c r="D98" s="165"/>
      <c r="E98" s="56" t="s">
        <v>83</v>
      </c>
      <c r="F98" s="77">
        <v>55436.4</v>
      </c>
      <c r="G98" s="77">
        <v>0</v>
      </c>
      <c r="H98" s="69">
        <v>0</v>
      </c>
      <c r="I98" s="69">
        <v>0</v>
      </c>
      <c r="J98" s="69">
        <v>0</v>
      </c>
      <c r="K98" s="76">
        <f>F98+G98+H98+J98</f>
        <v>55436.4</v>
      </c>
      <c r="L98" s="152"/>
    </row>
    <row r="99" spans="1:12" s="15" customFormat="1" ht="66" customHeight="1">
      <c r="A99" s="144"/>
      <c r="B99" s="147"/>
      <c r="C99" s="192"/>
      <c r="D99" s="166"/>
      <c r="E99" s="56" t="s">
        <v>19</v>
      </c>
      <c r="F99" s="77">
        <v>30444.9</v>
      </c>
      <c r="G99" s="77">
        <v>0</v>
      </c>
      <c r="H99" s="69">
        <v>0</v>
      </c>
      <c r="I99" s="69">
        <v>0</v>
      </c>
      <c r="J99" s="69">
        <v>0</v>
      </c>
      <c r="K99" s="76">
        <f>F99+G99+H99+J99</f>
        <v>30444.9</v>
      </c>
      <c r="L99" s="153"/>
    </row>
    <row r="100" spans="1:12" s="15" customFormat="1" ht="16.5" customHeight="1" thickBot="1">
      <c r="A100" s="116" t="s">
        <v>13</v>
      </c>
      <c r="B100" s="117"/>
      <c r="C100" s="117"/>
      <c r="D100" s="118"/>
      <c r="E100" s="42"/>
      <c r="F100" s="42">
        <f>F64+F92+F96</f>
        <v>153766.40000000002</v>
      </c>
      <c r="G100" s="42">
        <f t="shared" ref="G100" si="63">G64+G92+G96</f>
        <v>71775.5</v>
      </c>
      <c r="H100" s="42">
        <f t="shared" ref="H100" si="64">H64+H92+H96</f>
        <v>106335.9</v>
      </c>
      <c r="I100" s="42">
        <f>I64+I92+I96</f>
        <v>68734.2</v>
      </c>
      <c r="J100" s="42">
        <f>J64+J92+J96</f>
        <v>69335.899999999994</v>
      </c>
      <c r="K100" s="43">
        <f>F100+G100+H100+J100</f>
        <v>401213.70000000007</v>
      </c>
      <c r="L100" s="44"/>
    </row>
    <row r="101" spans="1:12" s="15" customFormat="1" ht="22.5" customHeight="1">
      <c r="A101" s="203" t="s">
        <v>33</v>
      </c>
      <c r="B101" s="204"/>
      <c r="C101" s="204"/>
      <c r="D101" s="204"/>
      <c r="E101" s="204"/>
      <c r="F101" s="204"/>
      <c r="G101" s="204"/>
      <c r="H101" s="204"/>
      <c r="I101" s="204"/>
      <c r="J101" s="204"/>
      <c r="K101" s="204"/>
      <c r="L101" s="205"/>
    </row>
    <row r="102" spans="1:12" s="14" customFormat="1" ht="11.25" customHeight="1">
      <c r="A102" s="125" t="s">
        <v>49</v>
      </c>
      <c r="B102" s="145" t="s">
        <v>26</v>
      </c>
      <c r="C102" s="135" t="s">
        <v>103</v>
      </c>
      <c r="D102" s="173" t="s">
        <v>126</v>
      </c>
      <c r="E102" s="56" t="s">
        <v>16</v>
      </c>
      <c r="F102" s="56">
        <f>F103+F104+F105</f>
        <v>205</v>
      </c>
      <c r="G102" s="56">
        <f t="shared" ref="G102:K102" si="65">G103+G104+G105</f>
        <v>2</v>
      </c>
      <c r="H102" s="56">
        <f t="shared" si="65"/>
        <v>13</v>
      </c>
      <c r="I102" s="56">
        <f t="shared" ref="I102" si="66">I103+I104+I105</f>
        <v>13</v>
      </c>
      <c r="J102" s="56">
        <f t="shared" si="65"/>
        <v>13</v>
      </c>
      <c r="K102" s="56">
        <f t="shared" si="65"/>
        <v>246</v>
      </c>
      <c r="L102" s="167" t="s">
        <v>132</v>
      </c>
    </row>
    <row r="103" spans="1:12" s="14" customFormat="1" ht="22.5">
      <c r="A103" s="125"/>
      <c r="B103" s="146"/>
      <c r="C103" s="135"/>
      <c r="D103" s="173"/>
      <c r="E103" s="56" t="s">
        <v>18</v>
      </c>
      <c r="F103" s="56">
        <f>F107+F110</f>
        <v>205</v>
      </c>
      <c r="G103" s="56">
        <f t="shared" ref="G103:K103" si="67">G107+G110</f>
        <v>2</v>
      </c>
      <c r="H103" s="56">
        <f t="shared" si="67"/>
        <v>13</v>
      </c>
      <c r="I103" s="56">
        <f t="shared" ref="I103" si="68">I107+I110</f>
        <v>13</v>
      </c>
      <c r="J103" s="56">
        <f t="shared" si="67"/>
        <v>13</v>
      </c>
      <c r="K103" s="56">
        <f t="shared" si="67"/>
        <v>246</v>
      </c>
      <c r="L103" s="168"/>
    </row>
    <row r="104" spans="1:12" ht="22.5">
      <c r="A104" s="125"/>
      <c r="B104" s="146"/>
      <c r="C104" s="135"/>
      <c r="D104" s="173"/>
      <c r="E104" s="56" t="s">
        <v>19</v>
      </c>
      <c r="F104" s="71">
        <f t="shared" ref="F104:F105" si="69">F108</f>
        <v>0</v>
      </c>
      <c r="G104" s="71">
        <v>0</v>
      </c>
      <c r="H104" s="71">
        <v>0</v>
      </c>
      <c r="I104" s="71">
        <v>0</v>
      </c>
      <c r="J104" s="71">
        <v>0</v>
      </c>
      <c r="K104" s="56">
        <f t="shared" ref="K104:K111" si="70">F104+G104+J104</f>
        <v>0</v>
      </c>
      <c r="L104" s="168"/>
    </row>
    <row r="105" spans="1:12" ht="22.5">
      <c r="A105" s="125"/>
      <c r="B105" s="146"/>
      <c r="C105" s="135"/>
      <c r="D105" s="173"/>
      <c r="E105" s="56" t="s">
        <v>29</v>
      </c>
      <c r="F105" s="71">
        <f t="shared" si="69"/>
        <v>0</v>
      </c>
      <c r="G105" s="71">
        <v>0</v>
      </c>
      <c r="H105" s="71">
        <v>0</v>
      </c>
      <c r="I105" s="71">
        <v>0</v>
      </c>
      <c r="J105" s="71">
        <v>0</v>
      </c>
      <c r="K105" s="56">
        <f t="shared" si="70"/>
        <v>0</v>
      </c>
      <c r="L105" s="168"/>
    </row>
    <row r="106" spans="1:12">
      <c r="A106" s="125" t="s">
        <v>79</v>
      </c>
      <c r="B106" s="146"/>
      <c r="C106" s="173" t="s">
        <v>104</v>
      </c>
      <c r="D106" s="173" t="s">
        <v>126</v>
      </c>
      <c r="E106" s="56" t="s">
        <v>16</v>
      </c>
      <c r="F106" s="71">
        <f>F107+F108+F109</f>
        <v>0</v>
      </c>
      <c r="G106" s="71">
        <f>G107+G108+G109</f>
        <v>0</v>
      </c>
      <c r="H106" s="71">
        <f>H107+H108+H109</f>
        <v>0</v>
      </c>
      <c r="I106" s="71">
        <f>I107+I108+I109</f>
        <v>0</v>
      </c>
      <c r="J106" s="71">
        <f>J107+J108+J109</f>
        <v>0</v>
      </c>
      <c r="K106" s="56">
        <f>F106+G106+H106+J106</f>
        <v>0</v>
      </c>
      <c r="L106" s="168"/>
    </row>
    <row r="107" spans="1:12" ht="22.5">
      <c r="A107" s="125"/>
      <c r="B107" s="146"/>
      <c r="C107" s="173"/>
      <c r="D107" s="173"/>
      <c r="E107" s="56" t="s">
        <v>18</v>
      </c>
      <c r="F107" s="71">
        <v>0</v>
      </c>
      <c r="G107" s="71">
        <v>0</v>
      </c>
      <c r="H107" s="71">
        <v>0</v>
      </c>
      <c r="I107" s="71">
        <v>0</v>
      </c>
      <c r="J107" s="71">
        <v>0</v>
      </c>
      <c r="K107" s="56">
        <f>F107+G107+H107+J107</f>
        <v>0</v>
      </c>
      <c r="L107" s="168"/>
    </row>
    <row r="108" spans="1:12" ht="22.5">
      <c r="A108" s="125"/>
      <c r="B108" s="146"/>
      <c r="C108" s="173"/>
      <c r="D108" s="173"/>
      <c r="E108" s="56" t="s">
        <v>19</v>
      </c>
      <c r="F108" s="71">
        <v>0</v>
      </c>
      <c r="G108" s="71">
        <v>0</v>
      </c>
      <c r="H108" s="71">
        <v>0</v>
      </c>
      <c r="I108" s="71">
        <v>0</v>
      </c>
      <c r="J108" s="71">
        <v>0</v>
      </c>
      <c r="K108" s="56">
        <f t="shared" si="70"/>
        <v>0</v>
      </c>
      <c r="L108" s="168"/>
    </row>
    <row r="109" spans="1:12" ht="22.5">
      <c r="A109" s="125"/>
      <c r="B109" s="146"/>
      <c r="C109" s="173"/>
      <c r="D109" s="173"/>
      <c r="E109" s="56" t="s">
        <v>29</v>
      </c>
      <c r="F109" s="71">
        <v>0</v>
      </c>
      <c r="G109" s="71">
        <v>0</v>
      </c>
      <c r="H109" s="71">
        <v>0</v>
      </c>
      <c r="I109" s="71">
        <v>0</v>
      </c>
      <c r="J109" s="71">
        <v>0</v>
      </c>
      <c r="K109" s="56">
        <f t="shared" si="70"/>
        <v>0</v>
      </c>
      <c r="L109" s="168"/>
    </row>
    <row r="110" spans="1:12" ht="33.75">
      <c r="A110" s="66" t="s">
        <v>80</v>
      </c>
      <c r="B110" s="147"/>
      <c r="C110" s="56" t="s">
        <v>105</v>
      </c>
      <c r="D110" s="56" t="s">
        <v>126</v>
      </c>
      <c r="E110" s="56" t="s">
        <v>18</v>
      </c>
      <c r="F110" s="71">
        <v>205</v>
      </c>
      <c r="G110" s="71">
        <v>2</v>
      </c>
      <c r="H110" s="71">
        <v>13</v>
      </c>
      <c r="I110" s="71">
        <v>13</v>
      </c>
      <c r="J110" s="71">
        <v>13</v>
      </c>
      <c r="K110" s="56">
        <f>F110+G110+H110+I110+J110</f>
        <v>246</v>
      </c>
      <c r="L110" s="169"/>
    </row>
    <row r="111" spans="1:12" ht="45">
      <c r="A111" s="45" t="s">
        <v>50</v>
      </c>
      <c r="B111" s="58" t="s">
        <v>76</v>
      </c>
      <c r="C111" s="111" t="s">
        <v>122</v>
      </c>
      <c r="D111" s="58" t="s">
        <v>123</v>
      </c>
      <c r="E111" s="58" t="s">
        <v>18</v>
      </c>
      <c r="F111" s="79">
        <v>0</v>
      </c>
      <c r="G111" s="79">
        <v>0</v>
      </c>
      <c r="H111" s="79">
        <v>0</v>
      </c>
      <c r="I111" s="79">
        <v>0</v>
      </c>
      <c r="J111" s="79">
        <v>0</v>
      </c>
      <c r="K111" s="56">
        <f t="shared" si="70"/>
        <v>0</v>
      </c>
      <c r="L111" s="80" t="s">
        <v>124</v>
      </c>
    </row>
    <row r="112" spans="1:12" ht="18.75" customHeight="1" thickBot="1">
      <c r="A112" s="210" t="s">
        <v>34</v>
      </c>
      <c r="B112" s="211"/>
      <c r="C112" s="211"/>
      <c r="D112" s="211"/>
      <c r="E112" s="46"/>
      <c r="F112" s="18">
        <f>F102+F111</f>
        <v>205</v>
      </c>
      <c r="G112" s="18">
        <f t="shared" ref="G112:J112" si="71">G102+G111</f>
        <v>2</v>
      </c>
      <c r="H112" s="18">
        <f t="shared" ref="H112:I112" si="72">H102+H111</f>
        <v>13</v>
      </c>
      <c r="I112" s="18">
        <f t="shared" si="72"/>
        <v>13</v>
      </c>
      <c r="J112" s="18">
        <f t="shared" si="71"/>
        <v>13</v>
      </c>
      <c r="K112" s="56">
        <f>F112+G112+H112+I112+J112</f>
        <v>246</v>
      </c>
      <c r="L112" s="33"/>
    </row>
    <row r="113" spans="1:14" ht="21" customHeight="1">
      <c r="A113" s="170" t="s">
        <v>37</v>
      </c>
      <c r="B113" s="171"/>
      <c r="C113" s="171"/>
      <c r="D113" s="171"/>
      <c r="E113" s="171"/>
      <c r="F113" s="171"/>
      <c r="G113" s="171"/>
      <c r="H113" s="171"/>
      <c r="I113" s="171"/>
      <c r="J113" s="171"/>
      <c r="K113" s="171"/>
      <c r="L113" s="172"/>
    </row>
    <row r="114" spans="1:14" ht="167.25" customHeight="1">
      <c r="A114" s="47" t="s">
        <v>51</v>
      </c>
      <c r="B114" s="62" t="s">
        <v>38</v>
      </c>
      <c r="C114" s="81" t="s">
        <v>91</v>
      </c>
      <c r="D114" s="82" t="s">
        <v>126</v>
      </c>
      <c r="E114" s="56" t="s">
        <v>18</v>
      </c>
      <c r="F114" s="93">
        <v>92.2</v>
      </c>
      <c r="G114" s="93">
        <v>272.2</v>
      </c>
      <c r="H114" s="94">
        <v>441</v>
      </c>
      <c r="I114" s="94">
        <v>190</v>
      </c>
      <c r="J114" s="94">
        <v>190</v>
      </c>
      <c r="K114" s="93">
        <f>F114+G114+H114+I114+J114</f>
        <v>1185.4000000000001</v>
      </c>
      <c r="L114" s="95" t="s">
        <v>144</v>
      </c>
      <c r="N114" s="92"/>
    </row>
    <row r="115" spans="1:14" ht="13.5" thickBot="1">
      <c r="A115" s="212" t="s">
        <v>34</v>
      </c>
      <c r="B115" s="213"/>
      <c r="C115" s="213"/>
      <c r="D115" s="214"/>
      <c r="E115" s="48"/>
      <c r="F115" s="96">
        <f>F114</f>
        <v>92.2</v>
      </c>
      <c r="G115" s="96">
        <f>G114</f>
        <v>272.2</v>
      </c>
      <c r="H115" s="96">
        <f>H114</f>
        <v>441</v>
      </c>
      <c r="I115" s="96">
        <f>I114</f>
        <v>190</v>
      </c>
      <c r="J115" s="96">
        <f>J114</f>
        <v>190</v>
      </c>
      <c r="K115" s="98">
        <f>F115+G115+H115+I115+J115</f>
        <v>1185.4000000000001</v>
      </c>
      <c r="L115" s="97"/>
      <c r="N115" s="92"/>
    </row>
    <row r="116" spans="1:14" ht="21" customHeight="1">
      <c r="A116" s="170" t="s">
        <v>36</v>
      </c>
      <c r="B116" s="171"/>
      <c r="C116" s="171"/>
      <c r="D116" s="171"/>
      <c r="E116" s="171"/>
      <c r="F116" s="171"/>
      <c r="G116" s="171"/>
      <c r="H116" s="171"/>
      <c r="I116" s="171"/>
      <c r="J116" s="171"/>
      <c r="K116" s="171"/>
      <c r="L116" s="172"/>
      <c r="N116" s="92"/>
    </row>
    <row r="117" spans="1:14" ht="45">
      <c r="A117" s="19" t="s">
        <v>52</v>
      </c>
      <c r="B117" s="62" t="s">
        <v>87</v>
      </c>
      <c r="C117" s="113" t="s">
        <v>88</v>
      </c>
      <c r="D117" s="82" t="s">
        <v>130</v>
      </c>
      <c r="E117" s="56" t="s">
        <v>18</v>
      </c>
      <c r="F117" s="71">
        <v>0</v>
      </c>
      <c r="G117" s="71">
        <v>17</v>
      </c>
      <c r="H117" s="71">
        <v>35</v>
      </c>
      <c r="I117" s="71">
        <v>35</v>
      </c>
      <c r="J117" s="71">
        <v>35</v>
      </c>
      <c r="K117" s="71">
        <f>F117+G117+H117+I117+J117</f>
        <v>122</v>
      </c>
      <c r="L117" s="83" t="s">
        <v>129</v>
      </c>
      <c r="N117" s="92"/>
    </row>
    <row r="118" spans="1:14" ht="13.5" thickBot="1">
      <c r="A118" s="122" t="s">
        <v>34</v>
      </c>
      <c r="B118" s="123"/>
      <c r="C118" s="123"/>
      <c r="D118" s="124"/>
      <c r="E118" s="20"/>
      <c r="F118" s="22">
        <f>F117</f>
        <v>0</v>
      </c>
      <c r="G118" s="22">
        <f>G117</f>
        <v>17</v>
      </c>
      <c r="H118" s="22">
        <f>H117</f>
        <v>35</v>
      </c>
      <c r="I118" s="22">
        <f>I117</f>
        <v>35</v>
      </c>
      <c r="J118" s="22">
        <f>J117</f>
        <v>35</v>
      </c>
      <c r="K118" s="18">
        <f>F118+G118+J118+H118</f>
        <v>87</v>
      </c>
      <c r="L118" s="21"/>
      <c r="N118" s="92"/>
    </row>
    <row r="119" spans="1:14">
      <c r="A119" s="136" t="s">
        <v>40</v>
      </c>
      <c r="B119" s="137"/>
      <c r="C119" s="137"/>
      <c r="D119" s="137"/>
      <c r="E119" s="137"/>
      <c r="F119" s="137"/>
      <c r="G119" s="137"/>
      <c r="H119" s="137"/>
      <c r="I119" s="137"/>
      <c r="J119" s="137"/>
      <c r="K119" s="137"/>
      <c r="L119" s="138"/>
      <c r="N119" s="92"/>
    </row>
    <row r="120" spans="1:14" s="23" customFormat="1" ht="22.5" customHeight="1">
      <c r="A120" s="126" t="s">
        <v>53</v>
      </c>
      <c r="B120" s="129" t="s">
        <v>41</v>
      </c>
      <c r="C120" s="132" t="s">
        <v>90</v>
      </c>
      <c r="D120" s="129" t="s">
        <v>126</v>
      </c>
      <c r="E120" s="107" t="s">
        <v>16</v>
      </c>
      <c r="F120" s="107">
        <f>F121+F122</f>
        <v>6521.3</v>
      </c>
      <c r="G120" s="107">
        <f>G121+G122</f>
        <v>6762.1</v>
      </c>
      <c r="H120" s="107">
        <f>H121+H122</f>
        <v>7649.6</v>
      </c>
      <c r="I120" s="107">
        <f>I121+I122</f>
        <v>3637.6</v>
      </c>
      <c r="J120" s="107">
        <f>J121+J122</f>
        <v>1817</v>
      </c>
      <c r="K120" s="107">
        <f>F120+G120+H120+I120+J120</f>
        <v>26387.599999999999</v>
      </c>
      <c r="L120" s="119" t="s">
        <v>147</v>
      </c>
    </row>
    <row r="121" spans="1:14" s="23" customFormat="1" ht="22.5">
      <c r="A121" s="127"/>
      <c r="B121" s="130"/>
      <c r="C121" s="133"/>
      <c r="D121" s="130"/>
      <c r="E121" s="107" t="s">
        <v>18</v>
      </c>
      <c r="F121" s="107">
        <v>6521.3</v>
      </c>
      <c r="G121" s="107">
        <v>6762.1</v>
      </c>
      <c r="H121" s="107">
        <v>7649.6</v>
      </c>
      <c r="I121" s="107">
        <v>3637.6</v>
      </c>
      <c r="J121" s="107">
        <v>1817</v>
      </c>
      <c r="K121" s="107">
        <f>F121+G121+H121+I121+J121</f>
        <v>26387.599999999999</v>
      </c>
      <c r="L121" s="120"/>
    </row>
    <row r="122" spans="1:14" s="23" customFormat="1" ht="128.25" customHeight="1">
      <c r="A122" s="128"/>
      <c r="B122" s="131"/>
      <c r="C122" s="134"/>
      <c r="D122" s="131"/>
      <c r="E122" s="56" t="s">
        <v>19</v>
      </c>
      <c r="F122" s="56">
        <v>0</v>
      </c>
      <c r="G122" s="56">
        <v>0</v>
      </c>
      <c r="H122" s="56">
        <v>0</v>
      </c>
      <c r="I122" s="56">
        <v>0</v>
      </c>
      <c r="J122" s="56">
        <v>0</v>
      </c>
      <c r="K122" s="56">
        <f>F122+G122+J122</f>
        <v>0</v>
      </c>
      <c r="L122" s="120"/>
    </row>
    <row r="123" spans="1:14" s="23" customFormat="1" ht="82.5" customHeight="1" thickBot="1">
      <c r="A123" s="122" t="s">
        <v>34</v>
      </c>
      <c r="B123" s="123"/>
      <c r="C123" s="123"/>
      <c r="D123" s="124"/>
      <c r="E123" s="84"/>
      <c r="F123" s="40">
        <f>F120</f>
        <v>6521.3</v>
      </c>
      <c r="G123" s="40">
        <f>G120</f>
        <v>6762.1</v>
      </c>
      <c r="H123" s="40">
        <f>H120</f>
        <v>7649.6</v>
      </c>
      <c r="I123" s="40">
        <f>I120</f>
        <v>3637.6</v>
      </c>
      <c r="J123" s="40">
        <f>J120</f>
        <v>1817</v>
      </c>
      <c r="K123" s="40">
        <f>F123+G123+H123+I123+J123</f>
        <v>26387.599999999999</v>
      </c>
      <c r="L123" s="121"/>
    </row>
    <row r="124" spans="1:14" s="23" customFormat="1" ht="12.75" customHeight="1">
      <c r="A124" s="193" t="s">
        <v>42</v>
      </c>
      <c r="B124" s="194"/>
      <c r="C124" s="194"/>
      <c r="D124" s="194"/>
      <c r="E124" s="194"/>
      <c r="F124" s="194"/>
      <c r="G124" s="194"/>
      <c r="H124" s="194"/>
      <c r="I124" s="194"/>
      <c r="J124" s="194"/>
      <c r="K124" s="194"/>
      <c r="L124" s="195"/>
    </row>
    <row r="125" spans="1:14" s="23" customFormat="1" ht="33" customHeight="1">
      <c r="A125" s="159" t="s">
        <v>54</v>
      </c>
      <c r="B125" s="129" t="s">
        <v>120</v>
      </c>
      <c r="C125" s="188" t="s">
        <v>106</v>
      </c>
      <c r="D125" s="159" t="s">
        <v>126</v>
      </c>
      <c r="E125" s="129" t="s">
        <v>18</v>
      </c>
      <c r="F125" s="129">
        <v>0</v>
      </c>
      <c r="G125" s="159">
        <v>500</v>
      </c>
      <c r="H125" s="159">
        <v>1000</v>
      </c>
      <c r="I125" s="159">
        <v>500</v>
      </c>
      <c r="J125" s="159">
        <v>500</v>
      </c>
      <c r="K125" s="173">
        <f>F125+G125+H125+I125+J125</f>
        <v>2500</v>
      </c>
      <c r="L125" s="199" t="s">
        <v>134</v>
      </c>
    </row>
    <row r="126" spans="1:14" s="23" customFormat="1" ht="26.25" customHeight="1">
      <c r="A126" s="160"/>
      <c r="B126" s="130"/>
      <c r="C126" s="188"/>
      <c r="D126" s="160"/>
      <c r="E126" s="131"/>
      <c r="F126" s="131"/>
      <c r="G126" s="160"/>
      <c r="H126" s="160"/>
      <c r="I126" s="160"/>
      <c r="J126" s="160"/>
      <c r="K126" s="173"/>
      <c r="L126" s="201"/>
    </row>
    <row r="127" spans="1:14" s="23" customFormat="1" ht="67.5" customHeight="1">
      <c r="A127" s="65" t="s">
        <v>56</v>
      </c>
      <c r="B127" s="130"/>
      <c r="C127" s="199" t="s">
        <v>107</v>
      </c>
      <c r="D127" s="129" t="s">
        <v>126</v>
      </c>
      <c r="E127" s="59" t="s">
        <v>16</v>
      </c>
      <c r="F127" s="59">
        <f>F128+F129</f>
        <v>2160</v>
      </c>
      <c r="G127" s="59">
        <v>900</v>
      </c>
      <c r="H127" s="59">
        <v>1000</v>
      </c>
      <c r="I127" s="59">
        <f>I128+I129</f>
        <v>100</v>
      </c>
      <c r="J127" s="59">
        <f>J128+J129</f>
        <v>100</v>
      </c>
      <c r="K127" s="59">
        <f>F127+G127+H127+I127+J127</f>
        <v>4260</v>
      </c>
      <c r="L127" s="202" t="s">
        <v>142</v>
      </c>
    </row>
    <row r="128" spans="1:14" s="23" customFormat="1" ht="67.5" customHeight="1">
      <c r="A128" s="65" t="s">
        <v>56</v>
      </c>
      <c r="B128" s="130"/>
      <c r="C128" s="200"/>
      <c r="D128" s="130"/>
      <c r="E128" s="59" t="s">
        <v>18</v>
      </c>
      <c r="F128" s="59">
        <v>910</v>
      </c>
      <c r="G128" s="59">
        <v>900</v>
      </c>
      <c r="H128" s="59">
        <v>1000</v>
      </c>
      <c r="I128" s="59">
        <v>100</v>
      </c>
      <c r="J128" s="59">
        <v>100</v>
      </c>
      <c r="K128" s="59">
        <f>F128+G128+H128+I128+J128</f>
        <v>3010</v>
      </c>
      <c r="L128" s="180"/>
    </row>
    <row r="129" spans="1:12" s="23" customFormat="1" ht="22.5">
      <c r="A129" s="65" t="s">
        <v>56</v>
      </c>
      <c r="B129" s="131"/>
      <c r="C129" s="201"/>
      <c r="D129" s="131"/>
      <c r="E129" s="59" t="s">
        <v>19</v>
      </c>
      <c r="F129" s="59">
        <v>1250</v>
      </c>
      <c r="G129" s="59">
        <v>0</v>
      </c>
      <c r="H129" s="59">
        <v>0</v>
      </c>
      <c r="I129" s="59">
        <v>0</v>
      </c>
      <c r="J129" s="59">
        <v>0</v>
      </c>
      <c r="K129" s="59">
        <f>F129+G129+J129</f>
        <v>1250</v>
      </c>
      <c r="L129" s="181"/>
    </row>
    <row r="130" spans="1:12" s="23" customFormat="1" ht="12.75" customHeight="1" thickBot="1">
      <c r="A130" s="122" t="s">
        <v>34</v>
      </c>
      <c r="B130" s="123"/>
      <c r="C130" s="123"/>
      <c r="D130" s="124"/>
      <c r="E130" s="40"/>
      <c r="F130" s="40">
        <f>F125+F127</f>
        <v>2160</v>
      </c>
      <c r="G130" s="40">
        <f t="shared" ref="G130" si="73">G125+G127</f>
        <v>1400</v>
      </c>
      <c r="H130" s="40">
        <f t="shared" ref="H130:J130" si="74">H125+H127</f>
        <v>2000</v>
      </c>
      <c r="I130" s="40">
        <f t="shared" ref="I130" si="75">I125+I127</f>
        <v>600</v>
      </c>
      <c r="J130" s="40">
        <f t="shared" si="74"/>
        <v>600</v>
      </c>
      <c r="K130" s="40">
        <f>F130+G130+H130+J130</f>
        <v>6160</v>
      </c>
      <c r="L130" s="49"/>
    </row>
    <row r="131" spans="1:12" s="23" customFormat="1" ht="12.75" customHeight="1">
      <c r="A131" s="196" t="s">
        <v>43</v>
      </c>
      <c r="B131" s="197"/>
      <c r="C131" s="197"/>
      <c r="D131" s="197"/>
      <c r="E131" s="197"/>
      <c r="F131" s="197"/>
      <c r="G131" s="197"/>
      <c r="H131" s="197"/>
      <c r="I131" s="197"/>
      <c r="J131" s="197"/>
      <c r="K131" s="197"/>
      <c r="L131" s="198"/>
    </row>
    <row r="132" spans="1:12" s="23" customFormat="1" ht="12.75" customHeight="1">
      <c r="A132" s="161" t="s">
        <v>59</v>
      </c>
      <c r="B132" s="129" t="s">
        <v>44</v>
      </c>
      <c r="C132" s="132" t="s">
        <v>108</v>
      </c>
      <c r="D132" s="129" t="s">
        <v>126</v>
      </c>
      <c r="E132" s="60" t="s">
        <v>16</v>
      </c>
      <c r="F132" s="63">
        <f>F133+F134+F135</f>
        <v>223.6</v>
      </c>
      <c r="G132" s="63">
        <f>G133+G134+G135</f>
        <v>304</v>
      </c>
      <c r="H132" s="63">
        <f>H133+H134+H135</f>
        <v>511</v>
      </c>
      <c r="I132" s="63">
        <f>I133+I134+I135</f>
        <v>400</v>
      </c>
      <c r="J132" s="63">
        <f>J133+J134+J135</f>
        <v>400</v>
      </c>
      <c r="K132" s="73">
        <f>F132+G132+H132+I132+J132</f>
        <v>1838.6</v>
      </c>
      <c r="L132" s="215" t="s">
        <v>139</v>
      </c>
    </row>
    <row r="133" spans="1:12" s="23" customFormat="1" ht="22.5">
      <c r="A133" s="162"/>
      <c r="B133" s="130"/>
      <c r="C133" s="133"/>
      <c r="D133" s="130"/>
      <c r="E133" s="60" t="s">
        <v>19</v>
      </c>
      <c r="F133" s="63">
        <v>0</v>
      </c>
      <c r="G133" s="63">
        <v>6.6</v>
      </c>
      <c r="H133" s="63">
        <v>12.2</v>
      </c>
      <c r="I133" s="63">
        <v>0</v>
      </c>
      <c r="J133" s="63">
        <v>0</v>
      </c>
      <c r="K133" s="73">
        <f>F133+G133+H133+I133+J133</f>
        <v>18.799999999999997</v>
      </c>
      <c r="L133" s="216"/>
    </row>
    <row r="134" spans="1:12" s="23" customFormat="1" ht="74.25" customHeight="1">
      <c r="A134" s="162"/>
      <c r="B134" s="130"/>
      <c r="C134" s="133"/>
      <c r="D134" s="130"/>
      <c r="E134" s="88" t="s">
        <v>18</v>
      </c>
      <c r="F134" s="90">
        <v>223.6</v>
      </c>
      <c r="G134" s="90">
        <v>244</v>
      </c>
      <c r="H134" s="90">
        <v>400</v>
      </c>
      <c r="I134" s="90">
        <v>400</v>
      </c>
      <c r="J134" s="90">
        <v>400</v>
      </c>
      <c r="K134" s="90">
        <f>F134+G134+H134+I134+J134</f>
        <v>1667.6</v>
      </c>
      <c r="L134" s="216"/>
    </row>
    <row r="135" spans="1:12" s="23" customFormat="1" ht="74.25" customHeight="1">
      <c r="A135" s="163"/>
      <c r="B135" s="131"/>
      <c r="C135" s="134"/>
      <c r="D135" s="131"/>
      <c r="E135" s="88" t="s">
        <v>29</v>
      </c>
      <c r="F135" s="73">
        <v>0</v>
      </c>
      <c r="G135" s="73">
        <v>53.4</v>
      </c>
      <c r="H135" s="73">
        <v>98.8</v>
      </c>
      <c r="I135" s="73">
        <v>0</v>
      </c>
      <c r="J135" s="73">
        <v>0</v>
      </c>
      <c r="K135" s="73">
        <f>F135+G135+H135+I135+J135</f>
        <v>152.19999999999999</v>
      </c>
      <c r="L135" s="217"/>
    </row>
    <row r="136" spans="1:12" s="23" customFormat="1" ht="12.75" customHeight="1" thickBot="1">
      <c r="A136" s="230" t="s">
        <v>34</v>
      </c>
      <c r="B136" s="231"/>
      <c r="C136" s="231"/>
      <c r="D136" s="232"/>
      <c r="E136" s="58"/>
      <c r="F136" s="85">
        <f>F132</f>
        <v>223.6</v>
      </c>
      <c r="G136" s="85">
        <f>G132</f>
        <v>304</v>
      </c>
      <c r="H136" s="85">
        <f>H132</f>
        <v>511</v>
      </c>
      <c r="I136" s="85">
        <f>I132</f>
        <v>400</v>
      </c>
      <c r="J136" s="89">
        <f t="shared" ref="J136:K136" si="76">J132</f>
        <v>400</v>
      </c>
      <c r="K136" s="89">
        <f t="shared" si="76"/>
        <v>1838.6</v>
      </c>
      <c r="L136" s="86"/>
    </row>
    <row r="137" spans="1:12" s="23" customFormat="1" ht="20.25" customHeight="1" thickBot="1">
      <c r="A137" s="219" t="s">
        <v>72</v>
      </c>
      <c r="B137" s="220"/>
      <c r="C137" s="220"/>
      <c r="D137" s="220"/>
      <c r="E137" s="220"/>
      <c r="F137" s="220"/>
      <c r="G137" s="220"/>
      <c r="H137" s="220"/>
      <c r="I137" s="220"/>
      <c r="J137" s="220"/>
      <c r="K137" s="220"/>
      <c r="L137" s="221"/>
    </row>
    <row r="138" spans="1:12" s="23" customFormat="1" ht="33.75" customHeight="1">
      <c r="A138" s="143" t="s">
        <v>70</v>
      </c>
      <c r="B138" s="227" t="s">
        <v>71</v>
      </c>
      <c r="C138" s="225" t="s">
        <v>109</v>
      </c>
      <c r="D138" s="165" t="s">
        <v>126</v>
      </c>
      <c r="E138" s="60" t="s">
        <v>16</v>
      </c>
      <c r="F138" s="63">
        <f>F139+F140+F141</f>
        <v>1482</v>
      </c>
      <c r="G138" s="63">
        <f t="shared" ref="G138:J138" si="77">G139+G140+G141</f>
        <v>3177.5</v>
      </c>
      <c r="H138" s="63">
        <f t="shared" ref="H138:I138" si="78">H139+H140+H141</f>
        <v>6304.8</v>
      </c>
      <c r="I138" s="63">
        <f t="shared" si="78"/>
        <v>4401.6000000000004</v>
      </c>
      <c r="J138" s="63">
        <f t="shared" si="77"/>
        <v>4401.6000000000004</v>
      </c>
      <c r="K138" s="63">
        <f>K139</f>
        <v>19767.5</v>
      </c>
      <c r="L138" s="218" t="s">
        <v>137</v>
      </c>
    </row>
    <row r="139" spans="1:12" s="23" customFormat="1" ht="23.25" customHeight="1">
      <c r="A139" s="143"/>
      <c r="B139" s="228"/>
      <c r="C139" s="225"/>
      <c r="D139" s="165"/>
      <c r="E139" s="61" t="s">
        <v>18</v>
      </c>
      <c r="F139" s="87">
        <v>1482</v>
      </c>
      <c r="G139" s="87">
        <v>3177.5</v>
      </c>
      <c r="H139" s="87">
        <v>6304.8</v>
      </c>
      <c r="I139" s="87">
        <v>4401.6000000000004</v>
      </c>
      <c r="J139" s="87">
        <v>4401.6000000000004</v>
      </c>
      <c r="K139" s="63">
        <f>F139+G139+H139+I139+J139</f>
        <v>19767.5</v>
      </c>
      <c r="L139" s="152"/>
    </row>
    <row r="140" spans="1:12" s="23" customFormat="1" ht="26.25" customHeight="1">
      <c r="A140" s="143"/>
      <c r="B140" s="228"/>
      <c r="C140" s="225"/>
      <c r="D140" s="165"/>
      <c r="E140" s="56" t="s">
        <v>19</v>
      </c>
      <c r="F140" s="56">
        <v>0</v>
      </c>
      <c r="G140" s="56">
        <v>0</v>
      </c>
      <c r="H140" s="56">
        <v>0</v>
      </c>
      <c r="I140" s="56">
        <v>0</v>
      </c>
      <c r="J140" s="56">
        <v>0</v>
      </c>
      <c r="K140" s="63">
        <f>F140+G140+J140</f>
        <v>0</v>
      </c>
      <c r="L140" s="152"/>
    </row>
    <row r="141" spans="1:12" s="23" customFormat="1" ht="27" customHeight="1" thickBot="1">
      <c r="A141" s="144"/>
      <c r="B141" s="228"/>
      <c r="C141" s="226"/>
      <c r="D141" s="166"/>
      <c r="E141" s="59" t="s">
        <v>29</v>
      </c>
      <c r="F141" s="59">
        <v>0</v>
      </c>
      <c r="G141" s="59">
        <v>0</v>
      </c>
      <c r="H141" s="59">
        <v>0</v>
      </c>
      <c r="I141" s="59">
        <v>0</v>
      </c>
      <c r="J141" s="59">
        <v>0</v>
      </c>
      <c r="K141" s="63">
        <f>F141+G141+J141</f>
        <v>0</v>
      </c>
      <c r="L141" s="153"/>
    </row>
    <row r="142" spans="1:12" s="23" customFormat="1" ht="33.75" customHeight="1">
      <c r="A142" s="143" t="s">
        <v>84</v>
      </c>
      <c r="B142" s="228"/>
      <c r="C142" s="225" t="s">
        <v>110</v>
      </c>
      <c r="D142" s="165" t="s">
        <v>126</v>
      </c>
      <c r="E142" s="60" t="s">
        <v>16</v>
      </c>
      <c r="F142" s="63">
        <f>F143+F144+F145</f>
        <v>0</v>
      </c>
      <c r="G142" s="63">
        <f t="shared" ref="G142:J142" si="79">G143+G144+G145</f>
        <v>100</v>
      </c>
      <c r="H142" s="63">
        <f t="shared" ref="H142:I142" si="80">H143+H144+H145</f>
        <v>100</v>
      </c>
      <c r="I142" s="63">
        <f t="shared" si="80"/>
        <v>100</v>
      </c>
      <c r="J142" s="63">
        <f t="shared" si="79"/>
        <v>100</v>
      </c>
      <c r="K142" s="63">
        <f>K143</f>
        <v>400</v>
      </c>
      <c r="L142" s="218" t="s">
        <v>131</v>
      </c>
    </row>
    <row r="143" spans="1:12" s="23" customFormat="1" ht="23.25" customHeight="1">
      <c r="A143" s="143"/>
      <c r="B143" s="228"/>
      <c r="C143" s="225"/>
      <c r="D143" s="165"/>
      <c r="E143" s="61" t="s">
        <v>18</v>
      </c>
      <c r="F143" s="87">
        <v>0</v>
      </c>
      <c r="G143" s="87">
        <v>100</v>
      </c>
      <c r="H143" s="87">
        <v>100</v>
      </c>
      <c r="I143" s="87">
        <v>100</v>
      </c>
      <c r="J143" s="87">
        <v>100</v>
      </c>
      <c r="K143" s="63">
        <f>F143+G143+H143+I143+J143</f>
        <v>400</v>
      </c>
      <c r="L143" s="152"/>
    </row>
    <row r="144" spans="1:12" s="23" customFormat="1" ht="26.25" customHeight="1">
      <c r="A144" s="143"/>
      <c r="B144" s="228"/>
      <c r="C144" s="225"/>
      <c r="D144" s="165"/>
      <c r="E144" s="56" t="s">
        <v>19</v>
      </c>
      <c r="F144" s="56">
        <v>0</v>
      </c>
      <c r="G144" s="56">
        <v>0</v>
      </c>
      <c r="H144" s="56">
        <v>0</v>
      </c>
      <c r="I144" s="56">
        <v>0</v>
      </c>
      <c r="J144" s="56">
        <v>0</v>
      </c>
      <c r="K144" s="63">
        <f>F144+G144+J144</f>
        <v>0</v>
      </c>
      <c r="L144" s="152"/>
    </row>
    <row r="145" spans="1:12" s="23" customFormat="1" ht="27" customHeight="1" thickBot="1">
      <c r="A145" s="144"/>
      <c r="B145" s="229"/>
      <c r="C145" s="226"/>
      <c r="D145" s="166"/>
      <c r="E145" s="59" t="s">
        <v>29</v>
      </c>
      <c r="F145" s="59">
        <v>0</v>
      </c>
      <c r="G145" s="59">
        <v>0</v>
      </c>
      <c r="H145" s="59">
        <v>0</v>
      </c>
      <c r="I145" s="59">
        <v>0</v>
      </c>
      <c r="J145" s="59">
        <v>0</v>
      </c>
      <c r="K145" s="63">
        <f>F145+G145+J145</f>
        <v>0</v>
      </c>
      <c r="L145" s="153"/>
    </row>
    <row r="146" spans="1:12" s="23" customFormat="1" ht="27" customHeight="1" thickBot="1">
      <c r="A146" s="222" t="s">
        <v>34</v>
      </c>
      <c r="B146" s="223"/>
      <c r="C146" s="223"/>
      <c r="D146" s="224"/>
      <c r="E146" s="38"/>
      <c r="F146" s="32">
        <f>F139+F140+F141+F143+F144+F145</f>
        <v>1482</v>
      </c>
      <c r="G146" s="32">
        <f t="shared" ref="G146:J146" si="81">G139+G140+G141+G143+G144+G145</f>
        <v>3277.5</v>
      </c>
      <c r="H146" s="51">
        <f t="shared" ref="H146:I146" si="82">H139+H140+H141+H143+H144+H145</f>
        <v>6404.8</v>
      </c>
      <c r="I146" s="55">
        <f t="shared" si="82"/>
        <v>4501.6000000000004</v>
      </c>
      <c r="J146" s="54">
        <f t="shared" si="81"/>
        <v>4501.6000000000004</v>
      </c>
      <c r="K146" s="32">
        <f>F146+G146+H146+I146+J146</f>
        <v>20167.5</v>
      </c>
      <c r="L146" s="37"/>
    </row>
    <row r="147" spans="1:12" ht="26.25" customHeight="1" thickBot="1">
      <c r="A147" s="207" t="s">
        <v>35</v>
      </c>
      <c r="B147" s="208"/>
      <c r="C147" s="208"/>
      <c r="D147" s="209"/>
      <c r="E147" s="24"/>
      <c r="F147" s="25">
        <f>F22+F52+F62+F100+F112+F115+F123+F130+F136+F146+F118</f>
        <v>1473586.2000000002</v>
      </c>
      <c r="G147" s="25">
        <f>G22+G52+G62+G100+G112+G115+G123+G130+G136+G146+G118</f>
        <v>1472689.5000000005</v>
      </c>
      <c r="H147" s="25">
        <f>H22+H52+H62+H100+H112+H115+H123+H130+H136+H146+H118</f>
        <v>1603926.1</v>
      </c>
      <c r="I147" s="25">
        <f>I22+I52+I62+I100+I112+I115+I123+I130+I136+I146+I118</f>
        <v>1416384.4000000001</v>
      </c>
      <c r="J147" s="25">
        <f>J22+J52+J62+J100+J112+J115+J123+J130+J136+J146+J118</f>
        <v>1280348.0000000002</v>
      </c>
      <c r="K147" s="25">
        <f>K22+K52+K62+K100+K112+K115+K123+K130+K136+K146+K118+K142</f>
        <v>6877602.0000000009</v>
      </c>
      <c r="L147" s="26"/>
    </row>
    <row r="148" spans="1:12" ht="8.25" customHeight="1">
      <c r="A148" s="50"/>
      <c r="B148" s="12"/>
      <c r="C148" s="12"/>
      <c r="D148" s="12"/>
      <c r="E148" s="12"/>
      <c r="F148" s="12"/>
      <c r="G148" s="12"/>
      <c r="H148" s="12"/>
      <c r="K148" s="12"/>
      <c r="L148" s="12"/>
    </row>
    <row r="149" spans="1:12" ht="25.5" hidden="1">
      <c r="E149" s="28" t="s">
        <v>18</v>
      </c>
      <c r="F149" s="29" t="e">
        <f>F7+F25+F30+F44+F54+F56+F65+F97+#REF!+F103+#REF!+F114+F117+F121+F125+F129+F135+#REF!+F139</f>
        <v>#REF!</v>
      </c>
      <c r="G149" s="29" t="e">
        <f>G7+G25+G30+G44+G54+G56+G65+G97+#REF!+G103+#REF!+G114+G117+G121+G125+G129+G135+#REF!+G139</f>
        <v>#REF!</v>
      </c>
      <c r="H149" s="29" t="e">
        <f>H7+H25+H30+H44+H54+H56+H65+H97+#REF!+H103+#REF!+H114+H117+H121+H125+H129+H135+#REF!+H139</f>
        <v>#REF!</v>
      </c>
      <c r="I149" s="53" t="e">
        <f>I7+I25+I30+I44+I54+I56+I65+I97+#REF!+I103+#REF!+I114+I117+I121+I125+I129+I135+#REF!+I139</f>
        <v>#REF!</v>
      </c>
      <c r="J149" s="53" t="e">
        <f>J7+J25+J30+J44+J54+J56+J65+J97+#REF!+J103+#REF!+J114+J117+J121+J125+J129+J135+#REF!+J139</f>
        <v>#REF!</v>
      </c>
      <c r="K149" s="29" t="e">
        <f>F149+G149+J149+#REF!</f>
        <v>#REF!</v>
      </c>
    </row>
    <row r="150" spans="1:12" ht="25.5" hidden="1">
      <c r="E150" s="28" t="s">
        <v>19</v>
      </c>
      <c r="F150" s="29" t="e">
        <f>F8+F27+F32+F66+F99+#REF!+F104+#REF!+F122+#REF!+F140</f>
        <v>#REF!</v>
      </c>
      <c r="G150" s="29" t="e">
        <f>G8+G27+G32+G66+G99+#REF!+G104+#REF!+G122+#REF!+G140</f>
        <v>#REF!</v>
      </c>
      <c r="H150" s="29" t="e">
        <f>H8+H27+H32+H66+H99+#REF!+H104+#REF!+H122+#REF!+H140</f>
        <v>#REF!</v>
      </c>
      <c r="I150" s="53" t="e">
        <f>I8+I27+I32+I66+I99+#REF!+I104+#REF!+I122+#REF!+I140</f>
        <v>#REF!</v>
      </c>
      <c r="J150" s="53" t="e">
        <f>J8+J27+J32+J66+J99+#REF!+J104+#REF!+J122+#REF!+J140</f>
        <v>#REF!</v>
      </c>
      <c r="K150" s="29" t="e">
        <f>F150+G150+J150+#REF!</f>
        <v>#REF!</v>
      </c>
    </row>
    <row r="151" spans="1:12" ht="25.5" hidden="1">
      <c r="E151" s="28" t="s">
        <v>29</v>
      </c>
      <c r="F151" s="29" t="e">
        <f>F9+F26+F67+#REF!+F105+#REF!+#REF!+F141</f>
        <v>#REF!</v>
      </c>
      <c r="G151" s="29" t="e">
        <f>G9+G26+G67+#REF!+G105+#REF!+#REF!+G141</f>
        <v>#REF!</v>
      </c>
      <c r="H151" s="29" t="e">
        <f>H9+H26+H67+#REF!+H105+#REF!+#REF!+H141</f>
        <v>#REF!</v>
      </c>
      <c r="I151" s="53" t="e">
        <f>I9+I26+I67+#REF!+I105+#REF!+#REF!+I141</f>
        <v>#REF!</v>
      </c>
      <c r="J151" s="53" t="e">
        <f>J9+J26+J67+#REF!+J105+#REF!+#REF!+J141</f>
        <v>#REF!</v>
      </c>
      <c r="K151" s="29" t="e">
        <f>F151+G151+J151+#REF!</f>
        <v>#REF!</v>
      </c>
    </row>
    <row r="152" spans="1:12" hidden="1">
      <c r="E152" s="28" t="s">
        <v>20</v>
      </c>
      <c r="F152" s="29" t="e">
        <f>F10+F28+F33+F45+F57+F68+#REF!+#REF!</f>
        <v>#REF!</v>
      </c>
      <c r="G152" s="29" t="e">
        <f>G10+G28+G33+G45+G57+G68+#REF!+#REF!</f>
        <v>#REF!</v>
      </c>
      <c r="H152" s="29" t="e">
        <f>H10+H28+H33+H45+H57+H68+#REF!+#REF!</f>
        <v>#REF!</v>
      </c>
      <c r="I152" s="53" t="e">
        <f>I10+I28+I33+I45+I57+I68+#REF!+#REF!</f>
        <v>#REF!</v>
      </c>
      <c r="J152" s="53" t="e">
        <f>J10+J28+J33+J45+J57+J68+#REF!+#REF!</f>
        <v>#REF!</v>
      </c>
      <c r="K152" s="29" t="e">
        <f>F152+G152+J152+#REF!</f>
        <v>#REF!</v>
      </c>
    </row>
    <row r="153" spans="1:12" hidden="1">
      <c r="E153" s="28" t="s">
        <v>75</v>
      </c>
      <c r="F153" s="29">
        <f>F98</f>
        <v>55436.4</v>
      </c>
      <c r="G153" s="29">
        <f>G98</f>
        <v>0</v>
      </c>
      <c r="H153" s="29">
        <f>H98</f>
        <v>0</v>
      </c>
      <c r="I153" s="53">
        <f>I98</f>
        <v>0</v>
      </c>
      <c r="J153" s="53">
        <f>J98</f>
        <v>0</v>
      </c>
      <c r="K153" s="29" t="e">
        <f>F153+G153+J153+#REF!</f>
        <v>#REF!</v>
      </c>
    </row>
    <row r="154" spans="1:12" ht="38.25" hidden="1">
      <c r="E154" s="30" t="s">
        <v>74</v>
      </c>
      <c r="F154" s="29" t="e">
        <f>#REF!</f>
        <v>#REF!</v>
      </c>
      <c r="G154" s="29" t="e">
        <f>#REF!</f>
        <v>#REF!</v>
      </c>
      <c r="H154" s="29" t="e">
        <f>#REF!</f>
        <v>#REF!</v>
      </c>
      <c r="I154" s="53" t="e">
        <f>#REF!</f>
        <v>#REF!</v>
      </c>
      <c r="J154" s="53" t="e">
        <f>#REF!</f>
        <v>#REF!</v>
      </c>
      <c r="K154" s="29" t="e">
        <f>F154+G154+J154+#REF!</f>
        <v>#REF!</v>
      </c>
    </row>
    <row r="155" spans="1:12" hidden="1">
      <c r="E155" s="29"/>
      <c r="F155" s="29"/>
      <c r="G155" s="29"/>
      <c r="H155" s="29"/>
      <c r="I155" s="53"/>
      <c r="J155" s="53"/>
      <c r="K155" s="29"/>
    </row>
    <row r="156" spans="1:12" hidden="1">
      <c r="E156" s="31" t="s">
        <v>35</v>
      </c>
      <c r="F156" s="29" t="e">
        <f>F149+F150+F151+F152+F154+F153</f>
        <v>#REF!</v>
      </c>
      <c r="G156" s="29" t="e">
        <f t="shared" ref="G156:J156" si="83">G149+G150+G151+G152+G154+G153</f>
        <v>#REF!</v>
      </c>
      <c r="H156" s="29" t="e">
        <f t="shared" ref="H156:I156" si="84">H149+H150+H151+H152+H154+H153</f>
        <v>#REF!</v>
      </c>
      <c r="I156" s="53" t="e">
        <f t="shared" si="84"/>
        <v>#REF!</v>
      </c>
      <c r="J156" s="53" t="e">
        <f t="shared" si="83"/>
        <v>#REF!</v>
      </c>
      <c r="K156" s="29" t="e">
        <f>K149+K150+K151+K152+K154+K153</f>
        <v>#REF!</v>
      </c>
    </row>
    <row r="157" spans="1:12" hidden="1"/>
  </sheetData>
  <mergeCells count="160">
    <mergeCell ref="C24:C28"/>
    <mergeCell ref="D24:D28"/>
    <mergeCell ref="D29:D33"/>
    <mergeCell ref="A24:A28"/>
    <mergeCell ref="D43:D45"/>
    <mergeCell ref="B24:B28"/>
    <mergeCell ref="B43:B45"/>
    <mergeCell ref="A52:D52"/>
    <mergeCell ref="L29:L42"/>
    <mergeCell ref="C34:C38"/>
    <mergeCell ref="C39:C42"/>
    <mergeCell ref="D34:D38"/>
    <mergeCell ref="C29:C33"/>
    <mergeCell ref="A29:A33"/>
    <mergeCell ref="B34:B38"/>
    <mergeCell ref="B39:B42"/>
    <mergeCell ref="B29:B33"/>
    <mergeCell ref="D39:D42"/>
    <mergeCell ref="B46:B48"/>
    <mergeCell ref="B49:B51"/>
    <mergeCell ref="C46:C48"/>
    <mergeCell ref="C49:C51"/>
    <mergeCell ref="L43:L52"/>
    <mergeCell ref="A43:A45"/>
    <mergeCell ref="D46:D48"/>
    <mergeCell ref="D49:D51"/>
    <mergeCell ref="A49:A51"/>
    <mergeCell ref="A46:A48"/>
    <mergeCell ref="A1:L2"/>
    <mergeCell ref="E3:K3"/>
    <mergeCell ref="L3:L4"/>
    <mergeCell ref="D3:D4"/>
    <mergeCell ref="C3:C4"/>
    <mergeCell ref="B3:B4"/>
    <mergeCell ref="A3:A4"/>
    <mergeCell ref="A23:L23"/>
    <mergeCell ref="B16:B21"/>
    <mergeCell ref="C16:C21"/>
    <mergeCell ref="D16:D21"/>
    <mergeCell ref="L6:L22"/>
    <mergeCell ref="D12:D15"/>
    <mergeCell ref="A5:L5"/>
    <mergeCell ref="B12:B15"/>
    <mergeCell ref="C12:C15"/>
    <mergeCell ref="A6:A11"/>
    <mergeCell ref="A22:E22"/>
    <mergeCell ref="B6:B11"/>
    <mergeCell ref="C6:C11"/>
    <mergeCell ref="D6:D11"/>
    <mergeCell ref="A16:A21"/>
    <mergeCell ref="A12:A15"/>
    <mergeCell ref="A147:D147"/>
    <mergeCell ref="A112:D112"/>
    <mergeCell ref="A116:L116"/>
    <mergeCell ref="A115:D115"/>
    <mergeCell ref="D132:D135"/>
    <mergeCell ref="L132:L135"/>
    <mergeCell ref="L138:L141"/>
    <mergeCell ref="A137:L137"/>
    <mergeCell ref="L125:L126"/>
    <mergeCell ref="A146:D146"/>
    <mergeCell ref="L142:L145"/>
    <mergeCell ref="A142:A145"/>
    <mergeCell ref="C142:C145"/>
    <mergeCell ref="D142:D145"/>
    <mergeCell ref="A138:A141"/>
    <mergeCell ref="C138:C141"/>
    <mergeCell ref="D138:D141"/>
    <mergeCell ref="B138:B145"/>
    <mergeCell ref="A136:D136"/>
    <mergeCell ref="A132:A135"/>
    <mergeCell ref="B132:B135"/>
    <mergeCell ref="C132:C135"/>
    <mergeCell ref="G125:G126"/>
    <mergeCell ref="J125:J126"/>
    <mergeCell ref="A125:A126"/>
    <mergeCell ref="B125:B129"/>
    <mergeCell ref="C125:C126"/>
    <mergeCell ref="D125:D126"/>
    <mergeCell ref="D102:D105"/>
    <mergeCell ref="A92:A95"/>
    <mergeCell ref="B92:B95"/>
    <mergeCell ref="C92:C95"/>
    <mergeCell ref="C96:C99"/>
    <mergeCell ref="B102:B110"/>
    <mergeCell ref="D96:D99"/>
    <mergeCell ref="A124:L124"/>
    <mergeCell ref="A130:D130"/>
    <mergeCell ref="A131:L131"/>
    <mergeCell ref="E125:E126"/>
    <mergeCell ref="F125:F126"/>
    <mergeCell ref="C127:C129"/>
    <mergeCell ref="D127:D129"/>
    <mergeCell ref="L127:L129"/>
    <mergeCell ref="A101:L101"/>
    <mergeCell ref="K125:K126"/>
    <mergeCell ref="A62:D62"/>
    <mergeCell ref="L55:L61"/>
    <mergeCell ref="B69:B73"/>
    <mergeCell ref="A74:A76"/>
    <mergeCell ref="B64:B68"/>
    <mergeCell ref="C64:C68"/>
    <mergeCell ref="D64:D68"/>
    <mergeCell ref="C74:C76"/>
    <mergeCell ref="B55:B57"/>
    <mergeCell ref="A55:A57"/>
    <mergeCell ref="C55:C57"/>
    <mergeCell ref="L64:L91"/>
    <mergeCell ref="A86:A90"/>
    <mergeCell ref="D69:D73"/>
    <mergeCell ref="D74:D76"/>
    <mergeCell ref="A63:L63"/>
    <mergeCell ref="A69:A73"/>
    <mergeCell ref="C69:C73"/>
    <mergeCell ref="A64:A68"/>
    <mergeCell ref="B74:B76"/>
    <mergeCell ref="H125:H126"/>
    <mergeCell ref="A77:A80"/>
    <mergeCell ref="D92:D95"/>
    <mergeCell ref="L92:L95"/>
    <mergeCell ref="D77:D80"/>
    <mergeCell ref="C77:C80"/>
    <mergeCell ref="B77:B80"/>
    <mergeCell ref="C86:C90"/>
    <mergeCell ref="D86:D90"/>
    <mergeCell ref="A81:A85"/>
    <mergeCell ref="C81:C85"/>
    <mergeCell ref="D81:D85"/>
    <mergeCell ref="B86:B90"/>
    <mergeCell ref="B81:B85"/>
    <mergeCell ref="L102:L110"/>
    <mergeCell ref="A113:L113"/>
    <mergeCell ref="A106:A109"/>
    <mergeCell ref="D106:D109"/>
    <mergeCell ref="C106:C109"/>
    <mergeCell ref="I125:I126"/>
    <mergeCell ref="L24:L28"/>
    <mergeCell ref="A100:D100"/>
    <mergeCell ref="L120:L123"/>
    <mergeCell ref="A123:D123"/>
    <mergeCell ref="A118:D118"/>
    <mergeCell ref="A102:A105"/>
    <mergeCell ref="A120:A122"/>
    <mergeCell ref="B120:B122"/>
    <mergeCell ref="C120:C122"/>
    <mergeCell ref="D120:D122"/>
    <mergeCell ref="C102:C105"/>
    <mergeCell ref="A119:L119"/>
    <mergeCell ref="A34:A38"/>
    <mergeCell ref="A39:A42"/>
    <mergeCell ref="A96:A99"/>
    <mergeCell ref="B59:B61"/>
    <mergeCell ref="A59:A61"/>
    <mergeCell ref="B96:B99"/>
    <mergeCell ref="L96:L99"/>
    <mergeCell ref="C59:C61"/>
    <mergeCell ref="D59:D61"/>
    <mergeCell ref="C43:C45"/>
    <mergeCell ref="A53:L53"/>
    <mergeCell ref="D55:D57"/>
  </mergeCells>
  <phoneticPr fontId="0" type="noConversion"/>
  <pageMargins left="0.59055118110236227" right="0.19685039370078741" top="0.19685039370078741" bottom="0.19685039370078741" header="0.11811023622047245" footer="0.11811023622047245"/>
  <pageSetup paperSize="9" scale="7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B1:E10"/>
  <sheetViews>
    <sheetView showGridLines="0" workbookViewId="0"/>
  </sheetViews>
  <sheetFormatPr defaultRowHeight="12.7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5" width="16" customWidth="1"/>
  </cols>
  <sheetData>
    <row r="1" spans="2:5" ht="25.5">
      <c r="B1" s="1" t="s">
        <v>2</v>
      </c>
      <c r="C1" s="2"/>
      <c r="D1" s="7"/>
      <c r="E1" s="7"/>
    </row>
    <row r="2" spans="2:5">
      <c r="B2" s="1" t="s">
        <v>3</v>
      </c>
      <c r="C2" s="2"/>
      <c r="D2" s="7"/>
      <c r="E2" s="7"/>
    </row>
    <row r="3" spans="2:5">
      <c r="B3" s="3"/>
      <c r="C3" s="3"/>
      <c r="D3" s="8"/>
      <c r="E3" s="8"/>
    </row>
    <row r="4" spans="2:5" ht="38.25">
      <c r="B4" s="4" t="s">
        <v>4</v>
      </c>
      <c r="C4" s="3"/>
      <c r="D4" s="8"/>
      <c r="E4" s="8"/>
    </row>
    <row r="5" spans="2:5">
      <c r="B5" s="3"/>
      <c r="C5" s="3"/>
      <c r="D5" s="8"/>
      <c r="E5" s="8"/>
    </row>
    <row r="6" spans="2:5" ht="25.5">
      <c r="B6" s="1" t="s">
        <v>5</v>
      </c>
      <c r="C6" s="2"/>
      <c r="D6" s="7"/>
      <c r="E6" s="9" t="s">
        <v>6</v>
      </c>
    </row>
    <row r="7" spans="2:5" ht="13.5" thickBot="1">
      <c r="B7" s="3"/>
      <c r="C7" s="3"/>
      <c r="D7" s="8"/>
      <c r="E7" s="8"/>
    </row>
    <row r="8" spans="2:5" ht="39" thickBot="1">
      <c r="B8" s="5" t="s">
        <v>7</v>
      </c>
      <c r="C8" s="6"/>
      <c r="D8" s="10"/>
      <c r="E8" s="11">
        <v>3</v>
      </c>
    </row>
    <row r="9" spans="2:5">
      <c r="B9" s="3"/>
      <c r="C9" s="3"/>
      <c r="D9" s="8"/>
      <c r="E9" s="8"/>
    </row>
    <row r="10" spans="2:5">
      <c r="B10" s="3"/>
      <c r="C10" s="3"/>
      <c r="D10" s="8"/>
      <c r="E10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 о совместимости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гнедова-юа</cp:lastModifiedBy>
  <cp:lastPrinted>2025-05-05T05:06:26Z</cp:lastPrinted>
  <dcterms:created xsi:type="dcterms:W3CDTF">1996-10-08T23:32:33Z</dcterms:created>
  <dcterms:modified xsi:type="dcterms:W3CDTF">2025-12-02T05:50:09Z</dcterms:modified>
</cp:coreProperties>
</file>