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9720" windowHeight="708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25725"/>
</workbook>
</file>

<file path=xl/calcChain.xml><?xml version="1.0" encoding="utf-8"?>
<calcChain xmlns="http://schemas.openxmlformats.org/spreadsheetml/2006/main">
  <c r="G139" i="3"/>
  <c r="H100"/>
  <c r="J100"/>
  <c r="F100"/>
  <c r="K95"/>
  <c r="K94"/>
  <c r="K93"/>
  <c r="I92"/>
  <c r="H92"/>
  <c r="G92"/>
  <c r="F92"/>
  <c r="K92" s="1"/>
  <c r="K15"/>
  <c r="G67"/>
  <c r="K139"/>
  <c r="K140"/>
  <c r="K135"/>
  <c r="K136"/>
  <c r="F139"/>
  <c r="I29"/>
  <c r="H29"/>
  <c r="F65"/>
  <c r="G31"/>
  <c r="K31" s="1"/>
  <c r="H31"/>
  <c r="I31"/>
  <c r="F31"/>
  <c r="J31"/>
  <c r="F34"/>
  <c r="H34"/>
  <c r="I34"/>
  <c r="G34"/>
  <c r="K36"/>
  <c r="K18"/>
  <c r="J29"/>
  <c r="G30"/>
  <c r="H30"/>
  <c r="I30"/>
  <c r="J30"/>
  <c r="F30"/>
  <c r="G33"/>
  <c r="H33"/>
  <c r="I33"/>
  <c r="J33"/>
  <c r="F33"/>
  <c r="G32"/>
  <c r="H32"/>
  <c r="I32"/>
  <c r="J32"/>
  <c r="F32"/>
  <c r="G143"/>
  <c r="H143"/>
  <c r="I143"/>
  <c r="J143"/>
  <c r="F143"/>
  <c r="K142"/>
  <c r="K141"/>
  <c r="J139"/>
  <c r="I139"/>
  <c r="H139"/>
  <c r="G29" l="1"/>
  <c r="F29"/>
  <c r="K60"/>
  <c r="I24" l="1"/>
  <c r="H24"/>
  <c r="G24"/>
  <c r="F24"/>
  <c r="G9"/>
  <c r="H9"/>
  <c r="I9"/>
  <c r="F9"/>
  <c r="G10"/>
  <c r="H10"/>
  <c r="I10"/>
  <c r="F10"/>
  <c r="H135" l="1"/>
  <c r="K131"/>
  <c r="G130"/>
  <c r="G133" s="1"/>
  <c r="H130"/>
  <c r="I130"/>
  <c r="F130"/>
  <c r="F133" s="1"/>
  <c r="H120"/>
  <c r="H103"/>
  <c r="H102" s="1"/>
  <c r="H106"/>
  <c r="H96"/>
  <c r="I86"/>
  <c r="H81"/>
  <c r="H77"/>
  <c r="H74"/>
  <c r="H69"/>
  <c r="H68"/>
  <c r="H67"/>
  <c r="H66"/>
  <c r="H65"/>
  <c r="H59"/>
  <c r="H57"/>
  <c r="H56"/>
  <c r="H49"/>
  <c r="H46"/>
  <c r="H45"/>
  <c r="H44"/>
  <c r="H39"/>
  <c r="H16"/>
  <c r="H12"/>
  <c r="K130" l="1"/>
  <c r="K133" s="1"/>
  <c r="H64"/>
  <c r="H144" s="1"/>
  <c r="H55"/>
  <c r="H43"/>
  <c r="H6"/>
  <c r="F8"/>
  <c r="K111" l="1"/>
  <c r="G150" l="1"/>
  <c r="I150"/>
  <c r="J150"/>
  <c r="F150"/>
  <c r="K150" l="1"/>
  <c r="G7" l="1"/>
  <c r="I7"/>
  <c r="F7"/>
  <c r="G8"/>
  <c r="I8"/>
  <c r="K114" l="1"/>
  <c r="K107"/>
  <c r="K108"/>
  <c r="K109"/>
  <c r="K110"/>
  <c r="K98"/>
  <c r="K99"/>
  <c r="K80"/>
  <c r="K82"/>
  <c r="K83"/>
  <c r="K84"/>
  <c r="K85"/>
  <c r="K87"/>
  <c r="K88"/>
  <c r="K89"/>
  <c r="K90"/>
  <c r="K91"/>
  <c r="K97"/>
  <c r="K70"/>
  <c r="K71"/>
  <c r="K72"/>
  <c r="K73"/>
  <c r="K75"/>
  <c r="K76"/>
  <c r="K78"/>
  <c r="K79"/>
  <c r="K58"/>
  <c r="K61"/>
  <c r="K54"/>
  <c r="K38"/>
  <c r="K40"/>
  <c r="K41"/>
  <c r="K42"/>
  <c r="K47"/>
  <c r="K48"/>
  <c r="K50"/>
  <c r="K51"/>
  <c r="K35"/>
  <c r="K37"/>
  <c r="K32" s="1"/>
  <c r="K19"/>
  <c r="K20"/>
  <c r="K21"/>
  <c r="K7"/>
  <c r="K8"/>
  <c r="K9"/>
  <c r="K10"/>
  <c r="K13"/>
  <c r="K14"/>
  <c r="K17"/>
  <c r="G151"/>
  <c r="I151"/>
  <c r="J151"/>
  <c r="F151"/>
  <c r="J148"/>
  <c r="J147"/>
  <c r="J146"/>
  <c r="G65"/>
  <c r="I65"/>
  <c r="K33" l="1"/>
  <c r="K29" s="1"/>
  <c r="K30"/>
  <c r="K151"/>
  <c r="K65"/>
  <c r="K143"/>
  <c r="K137"/>
  <c r="K138"/>
  <c r="J135"/>
  <c r="I135"/>
  <c r="G135"/>
  <c r="F135"/>
  <c r="G39" l="1"/>
  <c r="I39"/>
  <c r="F39"/>
  <c r="K39" l="1"/>
  <c r="K34"/>
  <c r="I133"/>
  <c r="J68" l="1"/>
  <c r="J149" s="1"/>
  <c r="J153" s="1"/>
  <c r="G68"/>
  <c r="I68"/>
  <c r="F68"/>
  <c r="I67"/>
  <c r="F67"/>
  <c r="G66"/>
  <c r="I66"/>
  <c r="F66"/>
  <c r="G86"/>
  <c r="F86"/>
  <c r="F64" l="1"/>
  <c r="K86"/>
  <c r="K66"/>
  <c r="K68"/>
  <c r="I147"/>
  <c r="I64"/>
  <c r="I100" s="1"/>
  <c r="G64"/>
  <c r="G100" s="1"/>
  <c r="K67"/>
  <c r="J52"/>
  <c r="J144" s="1"/>
  <c r="G16"/>
  <c r="I16"/>
  <c r="F16"/>
  <c r="K64" l="1"/>
  <c r="K100" s="1"/>
  <c r="K16"/>
  <c r="G96" l="1"/>
  <c r="I96"/>
  <c r="F96"/>
  <c r="K96" l="1"/>
  <c r="G45"/>
  <c r="I45"/>
  <c r="F45"/>
  <c r="G44"/>
  <c r="I44"/>
  <c r="F44"/>
  <c r="K44" l="1"/>
  <c r="K45"/>
  <c r="F6"/>
  <c r="F22" s="1"/>
  <c r="G6" l="1"/>
  <c r="G57"/>
  <c r="I57"/>
  <c r="F57"/>
  <c r="G56"/>
  <c r="I56"/>
  <c r="F56"/>
  <c r="K57" l="1"/>
  <c r="K56"/>
  <c r="G103"/>
  <c r="I103"/>
  <c r="F103"/>
  <c r="K103" l="1"/>
  <c r="K125"/>
  <c r="G128"/>
  <c r="I128"/>
  <c r="F128"/>
  <c r="K127" l="1"/>
  <c r="K128" s="1"/>
  <c r="K132" l="1"/>
  <c r="I148" l="1"/>
  <c r="G149"/>
  <c r="I149"/>
  <c r="G146"/>
  <c r="I146"/>
  <c r="K26" l="1"/>
  <c r="G148"/>
  <c r="I153"/>
  <c r="K25"/>
  <c r="F146"/>
  <c r="K146" s="1"/>
  <c r="G147"/>
  <c r="K27"/>
  <c r="K28"/>
  <c r="F149"/>
  <c r="K149" s="1"/>
  <c r="G153" l="1"/>
  <c r="G106" l="1"/>
  <c r="G102"/>
  <c r="G112" s="1"/>
  <c r="I74" l="1"/>
  <c r="G46" l="1"/>
  <c r="G11" l="1"/>
  <c r="I11"/>
  <c r="F11"/>
  <c r="G59"/>
  <c r="I59"/>
  <c r="F59"/>
  <c r="I55"/>
  <c r="I62" s="1"/>
  <c r="F55"/>
  <c r="G12"/>
  <c r="G81"/>
  <c r="I81"/>
  <c r="F81"/>
  <c r="G77"/>
  <c r="I77"/>
  <c r="F77"/>
  <c r="G74"/>
  <c r="F74"/>
  <c r="G69"/>
  <c r="I69"/>
  <c r="F69"/>
  <c r="I115"/>
  <c r="G49"/>
  <c r="I49"/>
  <c r="F49"/>
  <c r="K121"/>
  <c r="K122"/>
  <c r="G120"/>
  <c r="G123" s="1"/>
  <c r="I120"/>
  <c r="I123" s="1"/>
  <c r="F120"/>
  <c r="F123" s="1"/>
  <c r="I6"/>
  <c r="K6" s="1"/>
  <c r="G115"/>
  <c r="F115"/>
  <c r="K117"/>
  <c r="G118"/>
  <c r="I118"/>
  <c r="F118"/>
  <c r="F105"/>
  <c r="F104"/>
  <c r="I106"/>
  <c r="F106"/>
  <c r="I46"/>
  <c r="F46"/>
  <c r="I12"/>
  <c r="F12"/>
  <c r="K77" l="1"/>
  <c r="K106"/>
  <c r="K115"/>
  <c r="K49"/>
  <c r="K46"/>
  <c r="K74"/>
  <c r="K81"/>
  <c r="K69"/>
  <c r="K11"/>
  <c r="K24"/>
  <c r="K12"/>
  <c r="K59"/>
  <c r="F62"/>
  <c r="F147"/>
  <c r="K104"/>
  <c r="F148"/>
  <c r="K148" s="1"/>
  <c r="K105"/>
  <c r="G55"/>
  <c r="G62" s="1"/>
  <c r="K120"/>
  <c r="I22"/>
  <c r="F102"/>
  <c r="F112" s="1"/>
  <c r="I102"/>
  <c r="I112" s="1"/>
  <c r="G43"/>
  <c r="K118"/>
  <c r="K123"/>
  <c r="I43"/>
  <c r="I52" s="1"/>
  <c r="F43"/>
  <c r="G22"/>
  <c r="I144" l="1"/>
  <c r="G52"/>
  <c r="G144" s="1"/>
  <c r="K55"/>
  <c r="K62"/>
  <c r="K147"/>
  <c r="K153" s="1"/>
  <c r="F153"/>
  <c r="F52"/>
  <c r="K43"/>
  <c r="K112"/>
  <c r="K102"/>
  <c r="K22"/>
  <c r="K52" l="1"/>
  <c r="K144" s="1"/>
  <c r="F144"/>
</calcChain>
</file>

<file path=xl/sharedStrings.xml><?xml version="1.0" encoding="utf-8"?>
<sst xmlns="http://schemas.openxmlformats.org/spreadsheetml/2006/main" count="305" uniqueCount="148">
  <si>
    <t>№ п/п</t>
  </si>
  <si>
    <t>Всего</t>
  </si>
  <si>
    <t>Отчет о совместимости для Реестр муниципальных целевых программ,утвержд. постан. ММР на 2012 г..xls</t>
  </si>
  <si>
    <t>Дата отчета: 30.09.2011 17:00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</si>
  <si>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</si>
  <si>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</si>
  <si>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</si>
  <si>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</si>
  <si>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Период действия муниципальной программы</t>
  </si>
  <si>
    <t>Муниципальный заказчик, инициатор разработки муниципальной  программы (МП)</t>
  </si>
  <si>
    <t>Сумма по программе, тыс.руб.</t>
  </si>
  <si>
    <t>Дата утверждения МП постановлением  ММР</t>
  </si>
  <si>
    <t xml:space="preserve">Администрация ММР Отдел информации и общественных отношений </t>
  </si>
  <si>
    <t>Отдел ЖКХ, ТЭК, транспорта и связи</t>
  </si>
  <si>
    <t>Итого по отделу:</t>
  </si>
  <si>
    <t>Администрация ММР Управление по ЖКХ и жилищной политике Отдел ЖКХ, ТЭК, транспорта и связи АММР</t>
  </si>
  <si>
    <t>Комитет образования администрации ММР</t>
  </si>
  <si>
    <t xml:space="preserve">Комитет образования администрации ММР </t>
  </si>
  <si>
    <t>всего</t>
  </si>
  <si>
    <t>источник финансирования</t>
  </si>
  <si>
    <t>местный бюджет</t>
  </si>
  <si>
    <t>областной бюджет</t>
  </si>
  <si>
    <t>внебюджет</t>
  </si>
  <si>
    <t>Наименование муниципальной программы/подпрограммы</t>
  </si>
  <si>
    <t>подпрограмма "Развитие системы дошкольного образования"</t>
  </si>
  <si>
    <t>1.1.</t>
  </si>
  <si>
    <t>1.2.</t>
  </si>
  <si>
    <t>Отдел информации и общественных отношений администрации ММР</t>
  </si>
  <si>
    <t xml:space="preserve">Управление экономического развития администрации ММР </t>
  </si>
  <si>
    <t>3.1.</t>
  </si>
  <si>
    <t>3.2.</t>
  </si>
  <si>
    <t>федеральный бюджет</t>
  </si>
  <si>
    <t>подпрограмма "Обеспечение жилыми помещениями молодых семей ММР"</t>
  </si>
  <si>
    <t>6.1.</t>
  </si>
  <si>
    <t>6.2.</t>
  </si>
  <si>
    <t xml:space="preserve">Управление экономического развития и торговли </t>
  </si>
  <si>
    <t>Итого по отделу</t>
  </si>
  <si>
    <t>ИТОГО</t>
  </si>
  <si>
    <t>Правовое управление</t>
  </si>
  <si>
    <t>Отдел кадров</t>
  </si>
  <si>
    <t>Правовое управление администрации ММР</t>
  </si>
  <si>
    <t>Отдел кадров администрации ММР</t>
  </si>
  <si>
    <t>подпрограмма "Развитие системы общего и дополнительного образования"</t>
  </si>
  <si>
    <t>Отдел по защите информации</t>
  </si>
  <si>
    <t>Отдел по защите информации адинистрации ММР</t>
  </si>
  <si>
    <t>Отдел строительства и архитектуры</t>
  </si>
  <si>
    <t>Отдел строительства и архитектуры администрации ММР</t>
  </si>
  <si>
    <t>Управление земельно-имущественных отношений</t>
  </si>
  <si>
    <t>Управление земельно-имущественных отношений администрации ММР</t>
  </si>
  <si>
    <t>спонсорская помощь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</si>
  <si>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</si>
  <si>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</si>
  <si>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</si>
  <si>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</si>
  <si>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</si>
  <si>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</si>
  <si>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</si>
  <si>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</si>
  <si>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</si>
  <si>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средства муницип. дорожного фонда</t>
  </si>
  <si>
    <t>16.</t>
  </si>
  <si>
    <t>4.</t>
  </si>
  <si>
    <t>подпрограмма "Развитие туризма на территории ММР"</t>
  </si>
  <si>
    <t>17.</t>
  </si>
  <si>
    <t>3.</t>
  </si>
  <si>
    <t>4.1.</t>
  </si>
  <si>
    <t>4.2.</t>
  </si>
  <si>
    <t>5.</t>
  </si>
  <si>
    <t>6.</t>
  </si>
  <si>
    <t>7.1.</t>
  </si>
  <si>
    <t>7.2.</t>
  </si>
  <si>
    <t>7.3.</t>
  </si>
  <si>
    <t>7.4.</t>
  </si>
  <si>
    <t>7.5.</t>
  </si>
  <si>
    <t>18.</t>
  </si>
  <si>
    <t>Отдел по делам ГО и ЧС</t>
  </si>
  <si>
    <t>Отдел ГО и ЧС</t>
  </si>
  <si>
    <t>7.6.</t>
  </si>
  <si>
    <t>средства собственников жилья</t>
  </si>
  <si>
    <t>МДФ</t>
  </si>
  <si>
    <t>Управление экономического развития администрации ММР</t>
  </si>
  <si>
    <t>2021г.</t>
  </si>
  <si>
    <t>2022 г.</t>
  </si>
  <si>
    <t>2023 г.</t>
  </si>
  <si>
    <t>2024 г.</t>
  </si>
  <si>
    <t>2021-2023 гг.</t>
  </si>
  <si>
    <t>МП "Развитие образования в Марксовском муниципальном районе на 2021-2023 годы"</t>
  </si>
  <si>
    <t>2021-2023 г.</t>
  </si>
  <si>
    <t>программа: "Управление земельно-имущественными ресурсами Марксовского муниципального района на 2021-2023 годы"</t>
  </si>
  <si>
    <t>Программа "Социальная поддержка отдельных категорий граждан Марксовского муниципального района на 2021-2023 годы"</t>
  </si>
  <si>
    <t>Комитет культуры, спорта и молодежной политики администрации ММР</t>
  </si>
  <si>
    <t>МП "Развитие культуры на территории Марксовского муниципального района Саратовской области на 2021-2023 годы"</t>
  </si>
  <si>
    <t>2021-2023г.</t>
  </si>
  <si>
    <t>программа "Развитие транспортной системы в Марксовском муниципальном районе на 2021-2023 годы"</t>
  </si>
  <si>
    <t>программа "Развитие муниципальной службы в администрации Марксовского муниципального района на 2021-2023 годы</t>
  </si>
  <si>
    <t>подпрограмма "Профилактика правонарушений в Марксовском муниципальном районе на 2021-2023 годы"</t>
  </si>
  <si>
    <t>2021-2023гг.</t>
  </si>
  <si>
    <t>подпрограмма "Комплексные меры проитиводействия злоупотреблению наркотиками и их незаконному обороту в Марксовском муниципальном районе Саратовской области на 2021-2023 годы"</t>
  </si>
  <si>
    <t>программа: "Градостроительное планирование развития территорий и поселений Марксовского муниципального района на 2021-2023 годы"</t>
  </si>
  <si>
    <t>программа: "Сохранение объектов культурного наследия Марксовского муниципального района на 2021-2023 годы"</t>
  </si>
  <si>
    <t>подпрограмма "Развитие малого и среднего предпринимательства в ММР на 2021-2023 гг."</t>
  </si>
  <si>
    <t>подпрограмма "Повышение инвестиционной привлекательности ММР на 2021-2023 гг."</t>
  </si>
  <si>
    <t>программа "Противодействие коррупции в Марксовском муниципальном районе на 2021-2023 годы"</t>
  </si>
  <si>
    <t>касса на 01.01.2023 г.</t>
  </si>
  <si>
    <t>подпрограмма "Развитие физической культуры и спорта в ММР" на 2021-2023 годы</t>
  </si>
  <si>
    <t>подпрограмма "Развитие молодежной политики ММР" на 2021-2023 годы</t>
  </si>
  <si>
    <t>подпрограмма "Повышение качества водоснабжения и водоотведения  ММР на период до 2023 года."</t>
  </si>
  <si>
    <t>подпрограмма "Энергосбережение и повышение энергетической эффективности ММР на период до 2023 года"</t>
  </si>
  <si>
    <t>подпрограмма "Устойчивое развитие сельских территорий ММР на период до 2023 года"</t>
  </si>
  <si>
    <t>подпрограмма "Капитальный ремонт многоквартирных жилых домов, расположенных на территории МО городл Маркс на 2021-2023 годы"</t>
  </si>
  <si>
    <t>подпрограмма "Отлов и содержание безнадзорных животных в Марксовском муниципальном районе на период до 2023 года"</t>
  </si>
  <si>
    <t>9.1.</t>
  </si>
  <si>
    <t>9.2.</t>
  </si>
  <si>
    <t xml:space="preserve">30.12.2020 г. № 2115-н, </t>
  </si>
  <si>
    <r>
      <t xml:space="preserve">08.12.2020 г. № 1920-н, </t>
    </r>
    <r>
      <rPr>
        <sz val="8"/>
        <rFont val="Arial"/>
        <family val="2"/>
        <charset val="204"/>
      </rPr>
      <t>30.09.2021 г. №1723-н, 21.10.2021 г. №1864-н</t>
    </r>
  </si>
  <si>
    <t>программа "Информационное общество на 2021-2023 годы"</t>
  </si>
  <si>
    <r>
      <t xml:space="preserve">25.12.2020 г. № 2046-н, </t>
    </r>
    <r>
      <rPr>
        <sz val="8"/>
        <rFont val="Arial"/>
        <family val="2"/>
        <charset val="204"/>
      </rPr>
      <t>09.03.2021 г. №351-н, 02.11.2021 г. №1959-н, 22.12.2021 г. №2362-н</t>
    </r>
  </si>
  <si>
    <t>программа "Обеспечение прав потребителей в Марксовском муниципальном районе на 2022-2024 годы"</t>
  </si>
  <si>
    <t>2022-2024 гг.</t>
  </si>
  <si>
    <t>30.12.2021 г. № 2447-н</t>
  </si>
  <si>
    <t>программа: "Профилактика терроризма и экстремизма в  Марксовском муниципальном районе на 2022-2024 годы"</t>
  </si>
  <si>
    <t>программа: "Защита населения и территорий от чрезвычайных ситуаций и развитие гражданской обороны в  Марксовском муниципальном районе  на 2022-2024 годы"</t>
  </si>
  <si>
    <t xml:space="preserve"> 21.01.2022 г № 109-н</t>
  </si>
  <si>
    <t>программа "Развитие молодежной политики и туризма Марксовского муниципального района на 2021-2023 годы"</t>
  </si>
  <si>
    <r>
      <t xml:space="preserve">30.12.2020 г. № 2105-н, </t>
    </r>
    <r>
      <rPr>
        <sz val="8"/>
        <rFont val="Arial"/>
        <family val="2"/>
        <charset val="204"/>
      </rPr>
      <t>14.12.2021 г. №2262-н, 30.12.2021 г. №2453-н, 27.05.2022 г. №993-н</t>
    </r>
  </si>
  <si>
    <t>программа "Развитие физической культуры, спорта, организация отдыха и оздоровления детей в загородных лагерях Марксовского муниципального района на 2021-2023 годы"</t>
  </si>
  <si>
    <t>Программа "Профилактика правонарушений и комплексные меры противодействия злоупотреблению наркотиками и их незаконному обороту в Марксовском муниципальном районе на 2021-2023 годы"</t>
  </si>
  <si>
    <t>программа "Развитие жилищно-коммунальной инфраструктуры Марксовского муниципального района на 2021-2023 годы"</t>
  </si>
  <si>
    <t>подпрограмма "Организация отдыха и оздоровления детей в загородных оздоровительных лагерях  ММР на 2021-2023 годы"</t>
  </si>
  <si>
    <r>
      <t xml:space="preserve">15.12.2020 г. № 1935-н, </t>
    </r>
    <r>
      <rPr>
        <sz val="8"/>
        <rFont val="Arial"/>
        <family val="2"/>
        <charset val="204"/>
      </rPr>
      <t>22.06.2021 г. №1087-н, 09.11.2021 г. №1977-н, 02.06.2022 г. №1036-н, 16.09.2022 г. №1788-н, 10.11.2022 г. №2171-н</t>
    </r>
  </si>
  <si>
    <t>Реестр муниципальных программ  Марксовского муниципального района  на 31.12.2022 г.</t>
  </si>
  <si>
    <t>программа "Переселение граждан из аварийного жилищного фонда"</t>
  </si>
  <si>
    <t>2022-2025 гг.</t>
  </si>
  <si>
    <t>28.11.2022 г. № 2305-н</t>
  </si>
  <si>
    <t>средства фонда содействия реформированию ЖКХ</t>
  </si>
  <si>
    <t>19.</t>
  </si>
  <si>
    <r>
      <t xml:space="preserve">22.12.2020 г. № 2014-н, </t>
    </r>
    <r>
      <rPr>
        <sz val="8"/>
        <rFont val="Arial"/>
        <family val="2"/>
        <charset val="204"/>
      </rPr>
      <t>23.08.2021 г. №1469-н, 23.12.2021 г. №2363-н, 27.05.2022 г. №994-н, 07.10.2022 г. №1954-н, 07.12.2022 г. №2350-н</t>
    </r>
  </si>
  <si>
    <r>
      <t xml:space="preserve">15.12.2020 г. № 1952-н, </t>
    </r>
    <r>
      <rPr>
        <sz val="8"/>
        <rFont val="Arial"/>
        <family val="2"/>
        <charset val="204"/>
      </rPr>
      <t>16.02.2021 г. №259-н, 01.04.2021 г. №564-н, 20.05.2021 г. №860-н, 20.10.2021 г. №1852-н, 24.11.2021 г. №2140-н, 24.12.2021 г. №2385-н, 07.02.2022 г. №215-н, 27.04.2022 г. №817-н, 03.06.2022 г. №1037-н, 25.10.2022 г. №2084-н, 09.12.2022 г. №2388-н</t>
    </r>
    <r>
      <rPr>
        <b/>
        <sz val="8"/>
        <rFont val="Arial"/>
        <family val="2"/>
        <charset val="204"/>
      </rPr>
      <t xml:space="preserve">    </t>
    </r>
    <r>
      <rPr>
        <sz val="8"/>
        <rFont val="Arial"/>
        <family val="2"/>
        <charset val="204"/>
      </rPr>
      <t xml:space="preserve">  </t>
    </r>
  </si>
  <si>
    <r>
      <t xml:space="preserve">25.12.2020 г. № 2053-н, </t>
    </r>
    <r>
      <rPr>
        <sz val="8"/>
        <rFont val="Arial"/>
        <family val="2"/>
        <charset val="204"/>
      </rPr>
      <t>13.08.2021 г. №1411-н, 15.12.2021 г. №2299-н, 28.12.2021 г. №2414-н, 01.11.2022 г. №2111-н, 23.12.2022 г. №2502-н</t>
    </r>
  </si>
  <si>
    <r>
      <t>25.12.2020 г. № 2054-н, 1</t>
    </r>
    <r>
      <rPr>
        <sz val="8"/>
        <rFont val="Arial"/>
        <family val="2"/>
        <charset val="204"/>
      </rPr>
      <t>3.08.2021 г. №1410-н, 18.10.2021 г. №1841-н, 15.12.2021 г. №2298-н, 02.11.2022 г. №2115-н, 23.12.2022 г. №2503-н</t>
    </r>
  </si>
  <si>
    <r>
      <t xml:space="preserve">29.12.2020 г. № 2097-н, </t>
    </r>
    <r>
      <rPr>
        <sz val="8"/>
        <rFont val="Arial"/>
        <family val="2"/>
        <charset val="204"/>
      </rPr>
      <t>22.12.2021 г. №2335-н, 19.12.2022 г. №2451-н, 29.12.2022 г. №2537-н</t>
    </r>
  </si>
  <si>
    <r>
      <t xml:space="preserve">21.12.2020 г. № 2000-н, </t>
    </r>
    <r>
      <rPr>
        <sz val="8"/>
        <rFont val="Arial"/>
        <family val="2"/>
        <charset val="204"/>
      </rPr>
      <t>29.04.2021 г. №787-н, 07.06.2021 г. №986-н, 01.09.2021 г. №1529-н, 27.09.2021 г. №1707-н, 30.12.2021 г. №2452-н, 19.05.2022 г. №944-н, 11.11.2022 г. №2178-н, 29.12.2022 г. №2551-н</t>
    </r>
  </si>
  <si>
    <r>
      <t xml:space="preserve">29.12.2020 г. № 2096-н, </t>
    </r>
    <r>
      <rPr>
        <sz val="8"/>
        <rFont val="Arial"/>
        <family val="2"/>
        <charset val="204"/>
      </rPr>
      <t>23.03.2021 г. №456-н, 05.07.2021 г. №1161-н, 16.12.2021 г. №2309-н, 23.12.2021 г. №2365-н, 30.12.2021 г. №2429-н, 25.04.2022 г. №770-н, 29.09.2022 г. №1871-н, 08.12.2022 г. №2353-н, 30.12.2022 г. №2566-н</t>
    </r>
  </si>
  <si>
    <r>
      <t xml:space="preserve">22.12.2020 г. № 2016-н, </t>
    </r>
    <r>
      <rPr>
        <sz val="8"/>
        <rFont val="Arial"/>
        <family val="2"/>
        <charset val="204"/>
      </rPr>
      <t>29.01.2021 г. №149-н, 20.02.2021 г. №297-н, 09.03.2021 г. №353-н, 17.03.2021 г. №391-н, 17.05.2021 г. №830-н, 15.06.2021 г. №1024-н, 06.08.2021 г. №1361-н, 31.08.2021 г. №1503-н, 28.09.2021 г. №1717-н, 27.10.2021 г. №1890-н, 22.12.2021 г. №2336-н, 29.12.2021 г. №2426-н, 24.01.2022 г. №120-н, 21.04.2022 г. №740-н, 31.05.2022 г. №1014-н, 29.09.2022 г. №1870-н, 10.11.2022 г. №2170-н, 13.12.2022 г. №2397-н, 30.12.2022 г. №2564-н</t>
    </r>
  </si>
  <si>
    <r>
      <t xml:space="preserve">30.12.2020 г. № 2111-н, </t>
    </r>
    <r>
      <rPr>
        <sz val="8"/>
        <rFont val="Arial"/>
        <family val="2"/>
        <charset val="204"/>
      </rPr>
      <t>25.01.2021 г. №96-н, 11.03.2021 г. №364-н, 22.06.2021 г. №1097-н, 01.09.2021 г. №1530-н, 06.12.2021 г. №2237-н, 28.12.2021 г. №2421-н, 03.02.2022 г. №196-н, 24.02.2022 г. №333-н, 27.04.2022 г. №789-н, 12.07.2022 г. №1301-н, 05.12.2022 г. №2339-н, 30.12.2022 г. №2597-н</t>
    </r>
  </si>
  <si>
    <r>
      <t xml:space="preserve">18.12.2020 г. № 1999-н, </t>
    </r>
    <r>
      <rPr>
        <sz val="8"/>
        <rFont val="Arial"/>
        <family val="2"/>
        <charset val="204"/>
      </rPr>
      <t>12.05.2021 г. №795-н, 11.06.202 г. №1015-н, 02.08.2021 г. №1315-н, 01.12.2021 г. №2187-н, 24.02.2022 г. №111-н, 01.04.2022 г. №644-н, 29.04.2022 г. №831н, 22.06.2022 г. № 1176-н 21.07.2022 г. №1388-н, 12.09.2022 г. №1764-н, 18.10.2022 г. №2014-н, 03.11.2022 г. №2138-н, 11.11.2022 г. №2184-н, 22.11.2022 г. №2254-н, 30.12.2022 г. №2599-н</t>
    </r>
  </si>
  <si>
    <r>
      <t xml:space="preserve"> 21.01.2022 г № 108-н, </t>
    </r>
    <r>
      <rPr>
        <sz val="8"/>
        <rFont val="Arial"/>
        <family val="2"/>
        <charset val="204"/>
      </rPr>
      <t>16.01.2023 г. №23-н</t>
    </r>
  </si>
  <si>
    <t>программа "Развитие конкурентоспособной экономики в Марксовском муниципальном районе на 2021-2023 годы"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</si>
</sst>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8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2" xfId="0" applyFont="1" applyBorder="1"/>
    <xf numFmtId="0" fontId="4" fillId="0" borderId="15" xfId="0" applyFont="1" applyBorder="1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8" xfId="0" applyFont="1" applyBorder="1"/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right" vertical="center" wrapText="1"/>
    </xf>
    <xf numFmtId="0" fontId="9" fillId="0" borderId="30" xfId="0" applyNumberFormat="1" applyFont="1" applyFill="1" applyBorder="1" applyAlignment="1">
      <alignment horizontal="right" vertical="center" wrapText="1"/>
    </xf>
    <xf numFmtId="0" fontId="9" fillId="0" borderId="31" xfId="0" applyNumberFormat="1" applyFont="1" applyFill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10" fillId="0" borderId="41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right"/>
    </xf>
    <xf numFmtId="0" fontId="5" fillId="0" borderId="39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right"/>
    </xf>
    <xf numFmtId="0" fontId="9" fillId="0" borderId="38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38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horizontal="right" vertical="center"/>
    </xf>
    <xf numFmtId="0" fontId="2" fillId="0" borderId="4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55" xfId="0" applyNumberFormat="1" applyFont="1" applyBorder="1" applyAlignment="1">
      <alignment horizontal="right" vertical="center"/>
    </xf>
    <xf numFmtId="0" fontId="5" fillId="0" borderId="56" xfId="0" applyNumberFormat="1" applyFont="1" applyBorder="1" applyAlignment="1">
      <alignment horizontal="right" vertical="center"/>
    </xf>
    <xf numFmtId="0" fontId="5" fillId="0" borderId="57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"/>
  <sheetViews>
    <sheetView tabSelected="1" topLeftCell="A97" zoomScalePageLayoutView="80" workbookViewId="0">
      <selection activeCell="C102" sqref="C102:C105"/>
    </sheetView>
  </sheetViews>
  <sheetFormatPr defaultRowHeight="12.75"/>
  <cols>
    <col min="1" max="1" width="6.85546875" style="18" customWidth="1"/>
    <col min="2" max="2" width="23.7109375" customWidth="1"/>
    <col min="3" max="3" width="25.140625" customWidth="1"/>
    <col min="4" max="4" width="12.7109375" customWidth="1"/>
    <col min="5" max="5" width="10.7109375" customWidth="1"/>
    <col min="6" max="7" width="12.5703125" customWidth="1"/>
    <col min="8" max="8" width="12.5703125" style="45" customWidth="1"/>
    <col min="9" max="9" width="12.28515625" customWidth="1"/>
    <col min="10" max="10" width="11.5703125" customWidth="1"/>
    <col min="11" max="11" width="15.5703125" customWidth="1"/>
    <col min="12" max="12" width="19.85546875" customWidth="1"/>
  </cols>
  <sheetData>
    <row r="1" spans="1:12" ht="33" customHeight="1">
      <c r="A1" s="128" t="s">
        <v>130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2.75" hidden="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48" customHeight="1">
      <c r="A3" s="133" t="s">
        <v>0</v>
      </c>
      <c r="B3" s="118" t="s">
        <v>9</v>
      </c>
      <c r="C3" s="118" t="s">
        <v>23</v>
      </c>
      <c r="D3" s="118" t="s">
        <v>8</v>
      </c>
      <c r="E3" s="130" t="s">
        <v>10</v>
      </c>
      <c r="F3" s="131"/>
      <c r="G3" s="131"/>
      <c r="H3" s="131"/>
      <c r="I3" s="131"/>
      <c r="J3" s="131"/>
      <c r="K3" s="132"/>
      <c r="L3" s="118" t="s">
        <v>11</v>
      </c>
    </row>
    <row r="4" spans="1:12" ht="33.75">
      <c r="A4" s="134"/>
      <c r="B4" s="120"/>
      <c r="C4" s="120"/>
      <c r="D4" s="120"/>
      <c r="E4" s="1" t="s">
        <v>19</v>
      </c>
      <c r="F4" s="1" t="s">
        <v>81</v>
      </c>
      <c r="G4" s="1" t="s">
        <v>82</v>
      </c>
      <c r="H4" s="42" t="s">
        <v>103</v>
      </c>
      <c r="I4" s="1" t="s">
        <v>83</v>
      </c>
      <c r="J4" s="1" t="s">
        <v>84</v>
      </c>
      <c r="K4" s="1" t="s">
        <v>1</v>
      </c>
      <c r="L4" s="120"/>
    </row>
    <row r="5" spans="1:12" ht="21.75" customHeight="1">
      <c r="A5" s="144" t="s">
        <v>16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6" spans="1:12" s="13" customFormat="1" ht="15" customHeight="1">
      <c r="A6" s="133">
        <v>1</v>
      </c>
      <c r="B6" s="118" t="s">
        <v>17</v>
      </c>
      <c r="C6" s="213" t="s">
        <v>86</v>
      </c>
      <c r="D6" s="118" t="s">
        <v>87</v>
      </c>
      <c r="E6" s="1" t="s">
        <v>18</v>
      </c>
      <c r="F6" s="1">
        <f>F7+F8+F9+F10</f>
        <v>881702.1</v>
      </c>
      <c r="G6" s="1">
        <f t="shared" ref="G6:I6" si="0">G7+G8+G9+G10</f>
        <v>1135271.0999999999</v>
      </c>
      <c r="H6" s="42">
        <f t="shared" si="0"/>
        <v>0</v>
      </c>
      <c r="I6" s="1">
        <f t="shared" si="0"/>
        <v>878993.1</v>
      </c>
      <c r="J6" s="1"/>
      <c r="K6" s="1">
        <f>F6+G6+I6</f>
        <v>2895966.3</v>
      </c>
      <c r="L6" s="138" t="s">
        <v>145</v>
      </c>
    </row>
    <row r="7" spans="1:12" s="13" customFormat="1" ht="22.5">
      <c r="A7" s="156"/>
      <c r="B7" s="119"/>
      <c r="C7" s="141"/>
      <c r="D7" s="119"/>
      <c r="E7" s="1" t="s">
        <v>20</v>
      </c>
      <c r="F7" s="1">
        <f>F13+F17</f>
        <v>146952.9</v>
      </c>
      <c r="G7" s="1">
        <f t="shared" ref="G7:I7" si="1">G13+G17</f>
        <v>173047.3</v>
      </c>
      <c r="H7" s="42"/>
      <c r="I7" s="1">
        <f t="shared" si="1"/>
        <v>119245.8</v>
      </c>
      <c r="J7" s="1"/>
      <c r="K7" s="1">
        <f t="shared" ref="K7:K22" si="2">F7+G7+I7</f>
        <v>439245.99999999994</v>
      </c>
      <c r="L7" s="126"/>
    </row>
    <row r="8" spans="1:12" s="13" customFormat="1" ht="22.5">
      <c r="A8" s="156"/>
      <c r="B8" s="119"/>
      <c r="C8" s="141"/>
      <c r="D8" s="119"/>
      <c r="E8" s="1" t="s">
        <v>21</v>
      </c>
      <c r="F8" s="1">
        <f>F14+F18</f>
        <v>638023.80000000005</v>
      </c>
      <c r="G8" s="1">
        <f t="shared" ref="G8:I8" si="3">G14+G18</f>
        <v>736936.39999999991</v>
      </c>
      <c r="H8" s="42"/>
      <c r="I8" s="1">
        <f t="shared" si="3"/>
        <v>649340.19999999995</v>
      </c>
      <c r="J8" s="1"/>
      <c r="K8" s="1">
        <f t="shared" si="2"/>
        <v>2024300.4</v>
      </c>
      <c r="L8" s="126"/>
    </row>
    <row r="9" spans="1:12" s="13" customFormat="1" ht="22.5">
      <c r="A9" s="156"/>
      <c r="B9" s="119"/>
      <c r="C9" s="141"/>
      <c r="D9" s="119"/>
      <c r="E9" s="1" t="s">
        <v>31</v>
      </c>
      <c r="F9" s="1">
        <f>F19</f>
        <v>65087.7</v>
      </c>
      <c r="G9" s="1">
        <f t="shared" ref="G9:I9" si="4">G19</f>
        <v>193649.7</v>
      </c>
      <c r="H9" s="1">
        <f t="shared" si="4"/>
        <v>0</v>
      </c>
      <c r="I9" s="1">
        <f t="shared" si="4"/>
        <v>78769.399999999994</v>
      </c>
      <c r="J9" s="1"/>
      <c r="K9" s="1">
        <f t="shared" si="2"/>
        <v>337506.80000000005</v>
      </c>
      <c r="L9" s="126"/>
    </row>
    <row r="10" spans="1:12" s="13" customFormat="1">
      <c r="A10" s="156"/>
      <c r="B10" s="119"/>
      <c r="C10" s="141"/>
      <c r="D10" s="119"/>
      <c r="E10" s="1" t="s">
        <v>22</v>
      </c>
      <c r="F10" s="1">
        <f>F15+F20</f>
        <v>31637.699999999997</v>
      </c>
      <c r="G10" s="1">
        <f t="shared" ref="G10:I10" si="5">G15+G20</f>
        <v>31637.699999999997</v>
      </c>
      <c r="H10" s="1">
        <f t="shared" si="5"/>
        <v>0</v>
      </c>
      <c r="I10" s="1">
        <f t="shared" si="5"/>
        <v>31637.699999999997</v>
      </c>
      <c r="J10" s="1"/>
      <c r="K10" s="1">
        <f t="shared" si="2"/>
        <v>94913.099999999991</v>
      </c>
      <c r="L10" s="126"/>
    </row>
    <row r="11" spans="1:12" s="13" customFormat="1" ht="22.5">
      <c r="A11" s="134"/>
      <c r="B11" s="120"/>
      <c r="C11" s="142"/>
      <c r="D11" s="120"/>
      <c r="E11" s="1" t="s">
        <v>49</v>
      </c>
      <c r="F11" s="48">
        <f>F21</f>
        <v>0</v>
      </c>
      <c r="G11" s="48">
        <f>G21</f>
        <v>0</v>
      </c>
      <c r="H11" s="60"/>
      <c r="I11" s="48">
        <f>I21</f>
        <v>0</v>
      </c>
      <c r="J11" s="48"/>
      <c r="K11" s="1">
        <f t="shared" si="2"/>
        <v>0</v>
      </c>
      <c r="L11" s="126"/>
    </row>
    <row r="12" spans="1:12" s="13" customFormat="1">
      <c r="A12" s="133" t="s">
        <v>25</v>
      </c>
      <c r="B12" s="118"/>
      <c r="C12" s="118" t="s">
        <v>24</v>
      </c>
      <c r="D12" s="118" t="s">
        <v>87</v>
      </c>
      <c r="E12" s="1" t="s">
        <v>18</v>
      </c>
      <c r="F12" s="48">
        <f>F13+F14+F15</f>
        <v>176973.19999999998</v>
      </c>
      <c r="G12" s="48">
        <f>G13+G14+G15</f>
        <v>203594.9</v>
      </c>
      <c r="H12" s="60">
        <f>H13+H14+H15</f>
        <v>0</v>
      </c>
      <c r="I12" s="48">
        <f>I13+I14+I15</f>
        <v>175135.19999999998</v>
      </c>
      <c r="J12" s="48"/>
      <c r="K12" s="1">
        <f t="shared" si="2"/>
        <v>555703.29999999993</v>
      </c>
      <c r="L12" s="126"/>
    </row>
    <row r="13" spans="1:12" s="13" customFormat="1" ht="22.5">
      <c r="A13" s="156"/>
      <c r="B13" s="119"/>
      <c r="C13" s="119"/>
      <c r="D13" s="119"/>
      <c r="E13" s="1" t="s">
        <v>20</v>
      </c>
      <c r="F13" s="48">
        <v>51725.4</v>
      </c>
      <c r="G13" s="48">
        <v>62914.9</v>
      </c>
      <c r="H13" s="60"/>
      <c r="I13" s="48">
        <v>47143.7</v>
      </c>
      <c r="J13" s="48"/>
      <c r="K13" s="1">
        <f t="shared" si="2"/>
        <v>161784</v>
      </c>
      <c r="L13" s="126"/>
    </row>
    <row r="14" spans="1:12" s="13" customFormat="1" ht="22.5">
      <c r="A14" s="156"/>
      <c r="B14" s="119"/>
      <c r="C14" s="119"/>
      <c r="D14" s="119"/>
      <c r="E14" s="1" t="s">
        <v>21</v>
      </c>
      <c r="F14" s="48">
        <v>105239</v>
      </c>
      <c r="G14" s="48">
        <v>120671.2</v>
      </c>
      <c r="H14" s="60"/>
      <c r="I14" s="48">
        <v>107982.7</v>
      </c>
      <c r="J14" s="48"/>
      <c r="K14" s="1">
        <f t="shared" si="2"/>
        <v>333892.90000000002</v>
      </c>
      <c r="L14" s="126"/>
    </row>
    <row r="15" spans="1:12" s="13" customFormat="1">
      <c r="A15" s="134"/>
      <c r="B15" s="120"/>
      <c r="C15" s="120"/>
      <c r="D15" s="120"/>
      <c r="E15" s="1" t="s">
        <v>22</v>
      </c>
      <c r="F15" s="48">
        <v>20008.8</v>
      </c>
      <c r="G15" s="48">
        <v>20008.8</v>
      </c>
      <c r="H15" s="60"/>
      <c r="I15" s="48">
        <v>20008.8</v>
      </c>
      <c r="J15" s="48"/>
      <c r="K15" s="1">
        <f>F15+G15+I15</f>
        <v>60026.399999999994</v>
      </c>
      <c r="L15" s="126"/>
    </row>
    <row r="16" spans="1:12" s="13" customFormat="1" ht="12.75" customHeight="1">
      <c r="A16" s="214" t="s">
        <v>26</v>
      </c>
      <c r="B16" s="124"/>
      <c r="C16" s="124" t="s">
        <v>42</v>
      </c>
      <c r="D16" s="124" t="s">
        <v>87</v>
      </c>
      <c r="E16" s="47" t="s">
        <v>18</v>
      </c>
      <c r="F16" s="48">
        <f>F17+F18+F19+F20+F21</f>
        <v>704728.9</v>
      </c>
      <c r="G16" s="48">
        <f t="shared" ref="G16:I16" si="6">G17+G18+G19+G20+G21</f>
        <v>931676.20000000007</v>
      </c>
      <c r="H16" s="60">
        <f t="shared" si="6"/>
        <v>0</v>
      </c>
      <c r="I16" s="48">
        <f t="shared" si="6"/>
        <v>703857.9</v>
      </c>
      <c r="J16" s="48"/>
      <c r="K16" s="1">
        <f t="shared" si="2"/>
        <v>2340263</v>
      </c>
      <c r="L16" s="126"/>
    </row>
    <row r="17" spans="1:12" s="13" customFormat="1" ht="22.5">
      <c r="A17" s="214"/>
      <c r="B17" s="124"/>
      <c r="C17" s="124"/>
      <c r="D17" s="124"/>
      <c r="E17" s="47" t="s">
        <v>20</v>
      </c>
      <c r="F17" s="48">
        <v>95227.5</v>
      </c>
      <c r="G17" s="48">
        <v>110132.4</v>
      </c>
      <c r="H17" s="60">
        <v>0</v>
      </c>
      <c r="I17" s="48">
        <v>72102.100000000006</v>
      </c>
      <c r="J17" s="48"/>
      <c r="K17" s="1">
        <f t="shared" si="2"/>
        <v>277462</v>
      </c>
      <c r="L17" s="126"/>
    </row>
    <row r="18" spans="1:12" s="13" customFormat="1" ht="22.5">
      <c r="A18" s="214"/>
      <c r="B18" s="124"/>
      <c r="C18" s="124"/>
      <c r="D18" s="124"/>
      <c r="E18" s="47" t="s">
        <v>21</v>
      </c>
      <c r="F18" s="48">
        <v>532784.80000000005</v>
      </c>
      <c r="G18" s="48">
        <v>616265.19999999995</v>
      </c>
      <c r="H18" s="60"/>
      <c r="I18" s="48">
        <v>541357.5</v>
      </c>
      <c r="J18" s="48"/>
      <c r="K18" s="1">
        <f>F18+G18+I18</f>
        <v>1690407.5</v>
      </c>
      <c r="L18" s="126"/>
    </row>
    <row r="19" spans="1:12" s="13" customFormat="1" ht="22.5">
      <c r="A19" s="214"/>
      <c r="B19" s="124"/>
      <c r="C19" s="124"/>
      <c r="D19" s="124"/>
      <c r="E19" s="47" t="s">
        <v>31</v>
      </c>
      <c r="F19" s="48">
        <v>65087.7</v>
      </c>
      <c r="G19" s="48">
        <v>193649.7</v>
      </c>
      <c r="H19" s="60"/>
      <c r="I19" s="48">
        <v>78769.399999999994</v>
      </c>
      <c r="J19" s="48"/>
      <c r="K19" s="1">
        <f t="shared" si="2"/>
        <v>337506.80000000005</v>
      </c>
      <c r="L19" s="126"/>
    </row>
    <row r="20" spans="1:12" s="13" customFormat="1">
      <c r="A20" s="214"/>
      <c r="B20" s="124"/>
      <c r="C20" s="124"/>
      <c r="D20" s="124"/>
      <c r="E20" s="47" t="s">
        <v>22</v>
      </c>
      <c r="F20" s="48">
        <v>11628.9</v>
      </c>
      <c r="G20" s="48">
        <v>11628.9</v>
      </c>
      <c r="H20" s="60"/>
      <c r="I20" s="48">
        <v>11628.9</v>
      </c>
      <c r="J20" s="48"/>
      <c r="K20" s="1">
        <f t="shared" si="2"/>
        <v>34886.699999999997</v>
      </c>
      <c r="L20" s="126"/>
    </row>
    <row r="21" spans="1:12" s="13" customFormat="1" ht="22.5">
      <c r="A21" s="214"/>
      <c r="B21" s="124"/>
      <c r="C21" s="124"/>
      <c r="D21" s="124"/>
      <c r="E21" s="47" t="s">
        <v>49</v>
      </c>
      <c r="F21" s="48">
        <v>0</v>
      </c>
      <c r="G21" s="48">
        <v>0</v>
      </c>
      <c r="H21" s="60"/>
      <c r="I21" s="48">
        <v>0</v>
      </c>
      <c r="J21" s="48"/>
      <c r="K21" s="1">
        <f t="shared" si="2"/>
        <v>0</v>
      </c>
      <c r="L21" s="126"/>
    </row>
    <row r="22" spans="1:12" s="13" customFormat="1" ht="20.25" customHeight="1">
      <c r="A22" s="157" t="s">
        <v>14</v>
      </c>
      <c r="B22" s="158"/>
      <c r="C22" s="158"/>
      <c r="D22" s="158"/>
      <c r="E22" s="159"/>
      <c r="F22" s="61">
        <f>F6</f>
        <v>881702.1</v>
      </c>
      <c r="G22" s="61">
        <f t="shared" ref="G22:I22" si="7">G6</f>
        <v>1135271.0999999999</v>
      </c>
      <c r="H22" s="62"/>
      <c r="I22" s="61">
        <f t="shared" si="7"/>
        <v>878993.1</v>
      </c>
      <c r="J22" s="61"/>
      <c r="K22" s="1">
        <f t="shared" si="2"/>
        <v>2895966.3</v>
      </c>
      <c r="L22" s="127"/>
    </row>
    <row r="23" spans="1:12" s="13" customFormat="1" ht="21.75" customHeight="1" thickBot="1">
      <c r="A23" s="135" t="s">
        <v>90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</row>
    <row r="24" spans="1:12" s="15" customFormat="1" ht="12" thickBot="1">
      <c r="A24" s="150">
        <v>2</v>
      </c>
      <c r="B24" s="153" t="s">
        <v>90</v>
      </c>
      <c r="C24" s="140" t="s">
        <v>91</v>
      </c>
      <c r="D24" s="143" t="s">
        <v>92</v>
      </c>
      <c r="E24" s="63" t="s">
        <v>18</v>
      </c>
      <c r="F24" s="63">
        <f>F25+F26+F27+F28</f>
        <v>91968.8</v>
      </c>
      <c r="G24" s="63">
        <f>G25+G26+G27+G28</f>
        <v>86028.5</v>
      </c>
      <c r="H24" s="64">
        <f>H25+H26+H27+H28</f>
        <v>0</v>
      </c>
      <c r="I24" s="63">
        <f>I25+I26+I27+I28</f>
        <v>46602.1</v>
      </c>
      <c r="J24" s="63"/>
      <c r="K24" s="63">
        <f>F24+G24+I24</f>
        <v>224599.4</v>
      </c>
      <c r="L24" s="215" t="s">
        <v>143</v>
      </c>
    </row>
    <row r="25" spans="1:12" s="15" customFormat="1" ht="23.25" thickBot="1">
      <c r="A25" s="151"/>
      <c r="B25" s="154"/>
      <c r="C25" s="141"/>
      <c r="D25" s="119"/>
      <c r="E25" s="1" t="s">
        <v>20</v>
      </c>
      <c r="F25" s="1">
        <v>51391.7</v>
      </c>
      <c r="G25" s="1">
        <v>51701.599999999999</v>
      </c>
      <c r="H25" s="42">
        <v>0</v>
      </c>
      <c r="I25" s="1">
        <v>45043.1</v>
      </c>
      <c r="J25" s="1"/>
      <c r="K25" s="63">
        <f t="shared" ref="K25:K52" si="8">F25+G25+I25</f>
        <v>148136.4</v>
      </c>
      <c r="L25" s="216"/>
    </row>
    <row r="26" spans="1:12" s="15" customFormat="1" ht="23.25" thickBot="1">
      <c r="A26" s="151"/>
      <c r="B26" s="154"/>
      <c r="C26" s="141"/>
      <c r="D26" s="119"/>
      <c r="E26" s="1" t="s">
        <v>31</v>
      </c>
      <c r="F26" s="1">
        <v>400.3</v>
      </c>
      <c r="G26" s="1">
        <v>397.1</v>
      </c>
      <c r="H26" s="42">
        <v>0</v>
      </c>
      <c r="I26" s="1">
        <v>0</v>
      </c>
      <c r="J26" s="1"/>
      <c r="K26" s="63">
        <f t="shared" si="8"/>
        <v>797.40000000000009</v>
      </c>
      <c r="L26" s="216"/>
    </row>
    <row r="27" spans="1:12" s="15" customFormat="1" ht="23.25" thickBot="1">
      <c r="A27" s="151"/>
      <c r="B27" s="154"/>
      <c r="C27" s="141"/>
      <c r="D27" s="119"/>
      <c r="E27" s="1" t="s">
        <v>21</v>
      </c>
      <c r="F27" s="1">
        <v>28202.1</v>
      </c>
      <c r="G27" s="1">
        <v>32155.7</v>
      </c>
      <c r="H27" s="42">
        <v>0</v>
      </c>
      <c r="I27" s="1">
        <v>0</v>
      </c>
      <c r="J27" s="1"/>
      <c r="K27" s="63">
        <f t="shared" si="8"/>
        <v>60357.8</v>
      </c>
      <c r="L27" s="216"/>
    </row>
    <row r="28" spans="1:12" s="15" customFormat="1" ht="146.25" customHeight="1">
      <c r="A28" s="152"/>
      <c r="B28" s="155"/>
      <c r="C28" s="142"/>
      <c r="D28" s="120"/>
      <c r="E28" s="1" t="s">
        <v>22</v>
      </c>
      <c r="F28" s="1">
        <v>11974.7</v>
      </c>
      <c r="G28" s="1">
        <v>1774.1</v>
      </c>
      <c r="H28" s="42">
        <v>0</v>
      </c>
      <c r="I28" s="1">
        <v>1559</v>
      </c>
      <c r="J28" s="1"/>
      <c r="K28" s="63">
        <f t="shared" si="8"/>
        <v>15307.800000000001</v>
      </c>
      <c r="L28" s="216"/>
    </row>
    <row r="29" spans="1:12" s="13" customFormat="1" ht="24.75" customHeight="1">
      <c r="A29" s="170" t="s">
        <v>64</v>
      </c>
      <c r="B29" s="139" t="s">
        <v>90</v>
      </c>
      <c r="C29" s="161" t="s">
        <v>125</v>
      </c>
      <c r="D29" s="118" t="s">
        <v>87</v>
      </c>
      <c r="E29" s="51" t="s">
        <v>18</v>
      </c>
      <c r="F29" s="51">
        <f>F30+F32+F33</f>
        <v>38973.300000000003</v>
      </c>
      <c r="G29" s="107">
        <f>G30+G31+G32+G33</f>
        <v>52338.600000000006</v>
      </c>
      <c r="H29" s="107">
        <f t="shared" ref="H29" si="9">H30+H32+H33</f>
        <v>0</v>
      </c>
      <c r="I29" s="107">
        <f>I30+I31+I32+I33</f>
        <v>44762.8</v>
      </c>
      <c r="J29" s="51">
        <f t="shared" ref="J29" si="10">J30+J32+J33</f>
        <v>0</v>
      </c>
      <c r="K29" s="51">
        <f>K30+K31+K32+K33</f>
        <v>136074.70000000001</v>
      </c>
      <c r="L29" s="138" t="s">
        <v>142</v>
      </c>
    </row>
    <row r="30" spans="1:12" s="13" customFormat="1" ht="30" customHeight="1">
      <c r="A30" s="170"/>
      <c r="B30" s="139"/>
      <c r="C30" s="161"/>
      <c r="D30" s="119"/>
      <c r="E30" s="51" t="s">
        <v>20</v>
      </c>
      <c r="F30" s="51">
        <f>F35+F40</f>
        <v>30551.9</v>
      </c>
      <c r="G30" s="51">
        <f t="shared" ref="G30:K30" si="11">G35+G40</f>
        <v>36409.300000000003</v>
      </c>
      <c r="H30" s="51">
        <f t="shared" si="11"/>
        <v>0</v>
      </c>
      <c r="I30" s="51">
        <f t="shared" si="11"/>
        <v>30522</v>
      </c>
      <c r="J30" s="51">
        <f t="shared" si="11"/>
        <v>0</v>
      </c>
      <c r="K30" s="51">
        <f t="shared" si="11"/>
        <v>97483.199999999997</v>
      </c>
      <c r="L30" s="126"/>
    </row>
    <row r="31" spans="1:12" s="13" customFormat="1" ht="30" customHeight="1">
      <c r="A31" s="170"/>
      <c r="B31" s="139"/>
      <c r="C31" s="161"/>
      <c r="D31" s="119"/>
      <c r="E31" s="105" t="s">
        <v>21</v>
      </c>
      <c r="F31" s="105">
        <f>F36+F41</f>
        <v>0</v>
      </c>
      <c r="G31" s="105">
        <f t="shared" ref="G31:I31" si="12">G36+G41</f>
        <v>3587.3</v>
      </c>
      <c r="H31" s="105">
        <f t="shared" si="12"/>
        <v>0</v>
      </c>
      <c r="I31" s="105">
        <f t="shared" si="12"/>
        <v>58.8</v>
      </c>
      <c r="J31" s="105">
        <f t="shared" ref="G31:K32" si="13">J36+J40</f>
        <v>0</v>
      </c>
      <c r="K31" s="105">
        <f>F31+G31+I31</f>
        <v>3646.1000000000004</v>
      </c>
      <c r="L31" s="126"/>
    </row>
    <row r="32" spans="1:12" s="13" customFormat="1" ht="30" customHeight="1">
      <c r="A32" s="170"/>
      <c r="B32" s="139"/>
      <c r="C32" s="161"/>
      <c r="D32" s="119"/>
      <c r="E32" s="105" t="s">
        <v>31</v>
      </c>
      <c r="F32" s="51">
        <f>F37+F41</f>
        <v>0</v>
      </c>
      <c r="G32" s="51">
        <f t="shared" si="13"/>
        <v>0</v>
      </c>
      <c r="H32" s="51">
        <f t="shared" si="13"/>
        <v>0</v>
      </c>
      <c r="I32" s="51">
        <f t="shared" si="13"/>
        <v>2882</v>
      </c>
      <c r="J32" s="51">
        <f t="shared" si="13"/>
        <v>0</v>
      </c>
      <c r="K32" s="51">
        <f t="shared" si="13"/>
        <v>2882</v>
      </c>
      <c r="L32" s="126"/>
    </row>
    <row r="33" spans="1:12" s="13" customFormat="1" ht="27.75" customHeight="1" thickBot="1">
      <c r="A33" s="170"/>
      <c r="B33" s="139"/>
      <c r="C33" s="161"/>
      <c r="D33" s="120"/>
      <c r="E33" s="51" t="s">
        <v>22</v>
      </c>
      <c r="F33" s="51">
        <f>F38+F42</f>
        <v>8421.4</v>
      </c>
      <c r="G33" s="51">
        <f t="shared" ref="G33:K33" si="14">G38+G42</f>
        <v>12342</v>
      </c>
      <c r="H33" s="51">
        <f t="shared" si="14"/>
        <v>0</v>
      </c>
      <c r="I33" s="51">
        <f t="shared" si="14"/>
        <v>11300</v>
      </c>
      <c r="J33" s="51">
        <f t="shared" si="14"/>
        <v>0</v>
      </c>
      <c r="K33" s="51">
        <f t="shared" si="14"/>
        <v>32063.399999999998</v>
      </c>
      <c r="L33" s="126"/>
    </row>
    <row r="34" spans="1:12" s="13" customFormat="1" ht="15" customHeight="1" thickBot="1">
      <c r="A34" s="233" t="s">
        <v>29</v>
      </c>
      <c r="B34" s="139"/>
      <c r="C34" s="160" t="s">
        <v>104</v>
      </c>
      <c r="D34" s="118" t="s">
        <v>87</v>
      </c>
      <c r="E34" s="51" t="s">
        <v>18</v>
      </c>
      <c r="F34" s="51">
        <f>F35+F36+F37+F38</f>
        <v>30068.9</v>
      </c>
      <c r="G34" s="51">
        <f>G35+G36+G37+G38</f>
        <v>37398.5</v>
      </c>
      <c r="H34" s="105">
        <f t="shared" ref="H34:I34" si="15">H35+H36+H37+H38</f>
        <v>0</v>
      </c>
      <c r="I34" s="105">
        <f t="shared" si="15"/>
        <v>30482.799999999999</v>
      </c>
      <c r="J34" s="51"/>
      <c r="K34" s="63">
        <f t="shared" si="8"/>
        <v>97950.2</v>
      </c>
      <c r="L34" s="126"/>
    </row>
    <row r="35" spans="1:12" s="13" customFormat="1" ht="21.75" customHeight="1" thickBot="1">
      <c r="A35" s="234"/>
      <c r="B35" s="139"/>
      <c r="C35" s="154"/>
      <c r="D35" s="119"/>
      <c r="E35" s="51" t="s">
        <v>20</v>
      </c>
      <c r="F35" s="51">
        <v>27879.4</v>
      </c>
      <c r="G35" s="51">
        <v>30963</v>
      </c>
      <c r="H35" s="42"/>
      <c r="I35" s="51">
        <v>25742</v>
      </c>
      <c r="J35" s="51"/>
      <c r="K35" s="63">
        <f t="shared" si="8"/>
        <v>84584.4</v>
      </c>
      <c r="L35" s="126"/>
    </row>
    <row r="36" spans="1:12" s="13" customFormat="1" ht="24" customHeight="1" thickBot="1">
      <c r="A36" s="234"/>
      <c r="B36" s="139"/>
      <c r="C36" s="154"/>
      <c r="D36" s="119"/>
      <c r="E36" s="65" t="s">
        <v>21</v>
      </c>
      <c r="F36" s="16">
        <v>0</v>
      </c>
      <c r="G36" s="16">
        <v>3587.3</v>
      </c>
      <c r="H36" s="43"/>
      <c r="I36" s="16">
        <v>58.8</v>
      </c>
      <c r="J36" s="66"/>
      <c r="K36" s="63">
        <f t="shared" ref="K36" si="16">F36+G36+I36</f>
        <v>3646.1000000000004</v>
      </c>
      <c r="L36" s="126"/>
    </row>
    <row r="37" spans="1:12" s="13" customFormat="1" ht="24" customHeight="1" thickBot="1">
      <c r="A37" s="234"/>
      <c r="B37" s="139"/>
      <c r="C37" s="154"/>
      <c r="D37" s="119"/>
      <c r="E37" s="65" t="s">
        <v>31</v>
      </c>
      <c r="F37" s="16"/>
      <c r="G37" s="16">
        <v>0</v>
      </c>
      <c r="H37" s="43"/>
      <c r="I37" s="16">
        <v>2882</v>
      </c>
      <c r="J37" s="66"/>
      <c r="K37" s="63">
        <f t="shared" si="8"/>
        <v>2882</v>
      </c>
      <c r="L37" s="126"/>
    </row>
    <row r="38" spans="1:12" s="13" customFormat="1" ht="21.75" customHeight="1" thickBot="1">
      <c r="A38" s="234"/>
      <c r="B38" s="139"/>
      <c r="C38" s="155"/>
      <c r="D38" s="120"/>
      <c r="E38" s="51" t="s">
        <v>22</v>
      </c>
      <c r="F38" s="51">
        <v>2189.5</v>
      </c>
      <c r="G38" s="51">
        <v>2848.2</v>
      </c>
      <c r="H38" s="42"/>
      <c r="I38" s="51">
        <v>1800</v>
      </c>
      <c r="J38" s="51"/>
      <c r="K38" s="63">
        <f t="shared" si="8"/>
        <v>6837.7</v>
      </c>
      <c r="L38" s="126"/>
    </row>
    <row r="39" spans="1:12" s="13" customFormat="1" ht="15" customHeight="1" thickBot="1">
      <c r="A39" s="235" t="s">
        <v>30</v>
      </c>
      <c r="B39" s="139"/>
      <c r="C39" s="139" t="s">
        <v>128</v>
      </c>
      <c r="D39" s="118" t="s">
        <v>87</v>
      </c>
      <c r="E39" s="52" t="s">
        <v>18</v>
      </c>
      <c r="F39" s="52">
        <f>F40+F41+F42</f>
        <v>8904.4</v>
      </c>
      <c r="G39" s="52">
        <f t="shared" ref="G39:I39" si="17">G40+G41+G42</f>
        <v>14940.099999999999</v>
      </c>
      <c r="H39" s="60">
        <f t="shared" si="17"/>
        <v>0</v>
      </c>
      <c r="I39" s="52">
        <f t="shared" si="17"/>
        <v>14280</v>
      </c>
      <c r="J39" s="52"/>
      <c r="K39" s="63">
        <f t="shared" si="8"/>
        <v>38124.5</v>
      </c>
      <c r="L39" s="126"/>
    </row>
    <row r="40" spans="1:12" s="13" customFormat="1" ht="25.5" customHeight="1" thickBot="1">
      <c r="A40" s="235"/>
      <c r="B40" s="139"/>
      <c r="C40" s="139"/>
      <c r="D40" s="119"/>
      <c r="E40" s="51" t="s">
        <v>20</v>
      </c>
      <c r="F40" s="51">
        <v>2672.5</v>
      </c>
      <c r="G40" s="51">
        <v>5446.3</v>
      </c>
      <c r="H40" s="42"/>
      <c r="I40" s="51">
        <v>4780</v>
      </c>
      <c r="J40" s="51"/>
      <c r="K40" s="63">
        <f t="shared" si="8"/>
        <v>12898.8</v>
      </c>
      <c r="L40" s="126"/>
    </row>
    <row r="41" spans="1:12" s="13" customFormat="1" ht="25.5" customHeight="1" thickBot="1">
      <c r="A41" s="235"/>
      <c r="B41" s="139"/>
      <c r="C41" s="139"/>
      <c r="D41" s="119"/>
      <c r="E41" s="51" t="s">
        <v>21</v>
      </c>
      <c r="F41" s="51">
        <v>0</v>
      </c>
      <c r="G41" s="51">
        <v>0</v>
      </c>
      <c r="H41" s="42"/>
      <c r="I41" s="51">
        <v>0</v>
      </c>
      <c r="J41" s="51"/>
      <c r="K41" s="63">
        <f t="shared" si="8"/>
        <v>0</v>
      </c>
      <c r="L41" s="126"/>
    </row>
    <row r="42" spans="1:12" s="13" customFormat="1" ht="25.5" customHeight="1" thickBot="1">
      <c r="A42" s="235"/>
      <c r="B42" s="139"/>
      <c r="C42" s="139"/>
      <c r="D42" s="120"/>
      <c r="E42" s="51" t="s">
        <v>22</v>
      </c>
      <c r="F42" s="51">
        <v>6231.9</v>
      </c>
      <c r="G42" s="51">
        <v>9493.7999999999993</v>
      </c>
      <c r="H42" s="42"/>
      <c r="I42" s="51">
        <v>9500</v>
      </c>
      <c r="J42" s="51"/>
      <c r="K42" s="63">
        <f t="shared" si="8"/>
        <v>25225.699999999997</v>
      </c>
      <c r="L42" s="127"/>
    </row>
    <row r="43" spans="1:12" s="13" customFormat="1" ht="45" customHeight="1" thickBot="1">
      <c r="A43" s="195" t="s">
        <v>61</v>
      </c>
      <c r="B43" s="139" t="s">
        <v>90</v>
      </c>
      <c r="C43" s="197" t="s">
        <v>123</v>
      </c>
      <c r="D43" s="154" t="s">
        <v>87</v>
      </c>
      <c r="E43" s="53" t="s">
        <v>18</v>
      </c>
      <c r="F43" s="53">
        <f>F45+F44</f>
        <v>82.7</v>
      </c>
      <c r="G43" s="53">
        <f>G45+G44</f>
        <v>123.2</v>
      </c>
      <c r="H43" s="67">
        <f>H45+H44</f>
        <v>0</v>
      </c>
      <c r="I43" s="53">
        <f>I45+I44</f>
        <v>179</v>
      </c>
      <c r="J43" s="53"/>
      <c r="K43" s="63">
        <f t="shared" si="8"/>
        <v>384.9</v>
      </c>
      <c r="L43" s="127" t="s">
        <v>140</v>
      </c>
    </row>
    <row r="44" spans="1:12" s="13" customFormat="1" ht="23.25" thickBot="1">
      <c r="A44" s="195"/>
      <c r="B44" s="139"/>
      <c r="C44" s="197"/>
      <c r="D44" s="154"/>
      <c r="E44" s="51" t="s">
        <v>20</v>
      </c>
      <c r="F44" s="51">
        <f t="shared" ref="F44:I45" si="18">F47+F50</f>
        <v>82.7</v>
      </c>
      <c r="G44" s="51">
        <f t="shared" si="18"/>
        <v>123.2</v>
      </c>
      <c r="H44" s="42">
        <f t="shared" si="18"/>
        <v>0</v>
      </c>
      <c r="I44" s="51">
        <f t="shared" si="18"/>
        <v>179</v>
      </c>
      <c r="J44" s="53"/>
      <c r="K44" s="63">
        <f t="shared" si="8"/>
        <v>384.9</v>
      </c>
      <c r="L44" s="168"/>
    </row>
    <row r="45" spans="1:12" s="13" customFormat="1" ht="13.5" thickBot="1">
      <c r="A45" s="196"/>
      <c r="B45" s="139"/>
      <c r="C45" s="198"/>
      <c r="D45" s="155"/>
      <c r="E45" s="51" t="s">
        <v>22</v>
      </c>
      <c r="F45" s="51">
        <f t="shared" si="18"/>
        <v>0</v>
      </c>
      <c r="G45" s="51">
        <f t="shared" si="18"/>
        <v>0</v>
      </c>
      <c r="H45" s="42">
        <f t="shared" si="18"/>
        <v>0</v>
      </c>
      <c r="I45" s="51">
        <f t="shared" si="18"/>
        <v>0</v>
      </c>
      <c r="J45" s="53"/>
      <c r="K45" s="63">
        <f t="shared" si="8"/>
        <v>0</v>
      </c>
      <c r="L45" s="168"/>
    </row>
    <row r="46" spans="1:12" s="13" customFormat="1" ht="33.75" customHeight="1" thickBot="1">
      <c r="A46" s="199" t="s">
        <v>65</v>
      </c>
      <c r="B46" s="139"/>
      <c r="C46" s="160" t="s">
        <v>105</v>
      </c>
      <c r="D46" s="160" t="s">
        <v>87</v>
      </c>
      <c r="E46" s="51" t="s">
        <v>18</v>
      </c>
      <c r="F46" s="51">
        <f>F47+F48</f>
        <v>42</v>
      </c>
      <c r="G46" s="51">
        <f>G47+G48</f>
        <v>48</v>
      </c>
      <c r="H46" s="42">
        <f>H47+H48</f>
        <v>0</v>
      </c>
      <c r="I46" s="51">
        <f>I47+I48</f>
        <v>69</v>
      </c>
      <c r="J46" s="51"/>
      <c r="K46" s="63">
        <f t="shared" si="8"/>
        <v>159</v>
      </c>
      <c r="L46" s="168"/>
    </row>
    <row r="47" spans="1:12" s="13" customFormat="1" ht="23.25" thickBot="1">
      <c r="A47" s="195"/>
      <c r="B47" s="139"/>
      <c r="C47" s="154"/>
      <c r="D47" s="154"/>
      <c r="E47" s="51" t="s">
        <v>20</v>
      </c>
      <c r="F47" s="51">
        <v>42</v>
      </c>
      <c r="G47" s="51">
        <v>48</v>
      </c>
      <c r="H47" s="42"/>
      <c r="I47" s="51">
        <v>69</v>
      </c>
      <c r="J47" s="51"/>
      <c r="K47" s="63">
        <f t="shared" si="8"/>
        <v>159</v>
      </c>
      <c r="L47" s="168"/>
    </row>
    <row r="48" spans="1:12" s="13" customFormat="1" ht="13.5" thickBot="1">
      <c r="A48" s="196"/>
      <c r="B48" s="139"/>
      <c r="C48" s="155"/>
      <c r="D48" s="155"/>
      <c r="E48" s="51" t="s">
        <v>22</v>
      </c>
      <c r="F48" s="51">
        <v>0</v>
      </c>
      <c r="G48" s="51">
        <v>0</v>
      </c>
      <c r="H48" s="42"/>
      <c r="I48" s="51">
        <v>0</v>
      </c>
      <c r="J48" s="51"/>
      <c r="K48" s="63">
        <f t="shared" si="8"/>
        <v>0</v>
      </c>
      <c r="L48" s="168"/>
    </row>
    <row r="49" spans="1:15" s="13" customFormat="1" ht="13.5" thickBot="1">
      <c r="A49" s="165" t="s">
        <v>66</v>
      </c>
      <c r="B49" s="160"/>
      <c r="C49" s="139" t="s">
        <v>62</v>
      </c>
      <c r="D49" s="139" t="s">
        <v>87</v>
      </c>
      <c r="E49" s="52" t="s">
        <v>18</v>
      </c>
      <c r="F49" s="52">
        <f>F50+F51</f>
        <v>40.700000000000003</v>
      </c>
      <c r="G49" s="52">
        <f>G50+G51</f>
        <v>75.2</v>
      </c>
      <c r="H49" s="60">
        <f>H50+H51</f>
        <v>0</v>
      </c>
      <c r="I49" s="52">
        <f>I50+I51</f>
        <v>110</v>
      </c>
      <c r="J49" s="52"/>
      <c r="K49" s="63">
        <f t="shared" si="8"/>
        <v>225.9</v>
      </c>
      <c r="L49" s="168"/>
    </row>
    <row r="50" spans="1:15" s="13" customFormat="1" ht="23.25" thickBot="1">
      <c r="A50" s="166"/>
      <c r="B50" s="154"/>
      <c r="C50" s="139"/>
      <c r="D50" s="139"/>
      <c r="E50" s="51" t="s">
        <v>20</v>
      </c>
      <c r="F50" s="51">
        <v>40.700000000000003</v>
      </c>
      <c r="G50" s="51">
        <v>75.2</v>
      </c>
      <c r="H50" s="42"/>
      <c r="I50" s="51">
        <v>110</v>
      </c>
      <c r="J50" s="51"/>
      <c r="K50" s="63">
        <f t="shared" si="8"/>
        <v>225.9</v>
      </c>
      <c r="L50" s="168"/>
    </row>
    <row r="51" spans="1:15" s="13" customFormat="1" ht="13.5" thickBot="1">
      <c r="A51" s="167"/>
      <c r="B51" s="155"/>
      <c r="C51" s="139"/>
      <c r="D51" s="139"/>
      <c r="E51" s="51" t="s">
        <v>22</v>
      </c>
      <c r="F51" s="51">
        <v>0</v>
      </c>
      <c r="G51" s="51">
        <v>0</v>
      </c>
      <c r="H51" s="42"/>
      <c r="I51" s="51">
        <v>0</v>
      </c>
      <c r="J51" s="51"/>
      <c r="K51" s="63">
        <f t="shared" si="8"/>
        <v>0</v>
      </c>
      <c r="L51" s="168"/>
      <c r="M51" s="36"/>
      <c r="N51" s="36"/>
      <c r="O51" s="36"/>
    </row>
    <row r="52" spans="1:15" s="13" customFormat="1" ht="17.25" customHeight="1" thickBot="1">
      <c r="A52" s="171" t="s">
        <v>14</v>
      </c>
      <c r="B52" s="172"/>
      <c r="C52" s="172"/>
      <c r="D52" s="173"/>
      <c r="E52" s="68"/>
      <c r="F52" s="69">
        <f>F24+F29+F43</f>
        <v>131024.8</v>
      </c>
      <c r="G52" s="69">
        <f>G24+G29+G43</f>
        <v>138490.30000000002</v>
      </c>
      <c r="H52" s="70"/>
      <c r="I52" s="69">
        <f>I24+I29+I43</f>
        <v>91543.9</v>
      </c>
      <c r="J52" s="69">
        <f>J24+J29+J43</f>
        <v>0</v>
      </c>
      <c r="K52" s="63">
        <f t="shared" si="8"/>
        <v>361059</v>
      </c>
      <c r="L52" s="168"/>
    </row>
    <row r="53" spans="1:15" s="13" customFormat="1" ht="23.25" customHeight="1" thickBot="1">
      <c r="A53" s="177" t="s">
        <v>27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9"/>
    </row>
    <row r="54" spans="1:15" s="13" customFormat="1" ht="81" customHeight="1" thickBot="1">
      <c r="A54" s="21" t="s">
        <v>67</v>
      </c>
      <c r="B54" s="71" t="s">
        <v>12</v>
      </c>
      <c r="C54" s="72" t="s">
        <v>89</v>
      </c>
      <c r="D54" s="71" t="s">
        <v>85</v>
      </c>
      <c r="E54" s="71" t="s">
        <v>20</v>
      </c>
      <c r="F54" s="71">
        <v>927.3</v>
      </c>
      <c r="G54" s="71">
        <v>731.5</v>
      </c>
      <c r="H54" s="73"/>
      <c r="I54" s="71">
        <v>671</v>
      </c>
      <c r="J54" s="71"/>
      <c r="K54" s="71">
        <f>F54+G54+I54</f>
        <v>2329.8000000000002</v>
      </c>
      <c r="L54" s="74" t="s">
        <v>136</v>
      </c>
    </row>
    <row r="55" spans="1:15" s="13" customFormat="1" ht="46.5" customHeight="1" thickBot="1">
      <c r="A55" s="151" t="s">
        <v>68</v>
      </c>
      <c r="B55" s="119" t="s">
        <v>12</v>
      </c>
      <c r="C55" s="141" t="s">
        <v>126</v>
      </c>
      <c r="D55" s="119" t="s">
        <v>85</v>
      </c>
      <c r="E55" s="49" t="s">
        <v>18</v>
      </c>
      <c r="F55" s="49">
        <f t="shared" ref="F55:I55" si="19">F56+F57</f>
        <v>741.9</v>
      </c>
      <c r="G55" s="49">
        <f t="shared" si="19"/>
        <v>773.8</v>
      </c>
      <c r="H55" s="67">
        <f t="shared" si="19"/>
        <v>0</v>
      </c>
      <c r="I55" s="49">
        <f t="shared" si="19"/>
        <v>773.8</v>
      </c>
      <c r="J55" s="49"/>
      <c r="K55" s="71">
        <f t="shared" ref="K55:K62" si="20">F55+G55+I55</f>
        <v>2289.5</v>
      </c>
      <c r="L55" s="180" t="s">
        <v>116</v>
      </c>
    </row>
    <row r="56" spans="1:15" s="13" customFormat="1" ht="29.25" customHeight="1" thickBot="1">
      <c r="A56" s="151"/>
      <c r="B56" s="119"/>
      <c r="C56" s="141"/>
      <c r="D56" s="119"/>
      <c r="E56" s="1" t="s">
        <v>20</v>
      </c>
      <c r="F56" s="51">
        <f>F58+F60</f>
        <v>741.9</v>
      </c>
      <c r="G56" s="51">
        <f t="shared" ref="G56:I56" si="21">G58+G60</f>
        <v>773.8</v>
      </c>
      <c r="H56" s="42">
        <f t="shared" si="21"/>
        <v>0</v>
      </c>
      <c r="I56" s="51">
        <f t="shared" si="21"/>
        <v>773.8</v>
      </c>
      <c r="J56" s="51"/>
      <c r="K56" s="71">
        <f t="shared" si="20"/>
        <v>2289.5</v>
      </c>
      <c r="L56" s="180"/>
    </row>
    <row r="57" spans="1:15" s="13" customFormat="1" ht="32.25" customHeight="1" thickBot="1">
      <c r="A57" s="152"/>
      <c r="B57" s="120"/>
      <c r="C57" s="142"/>
      <c r="D57" s="120"/>
      <c r="E57" s="1" t="s">
        <v>22</v>
      </c>
      <c r="F57" s="51">
        <f>F61</f>
        <v>0</v>
      </c>
      <c r="G57" s="51">
        <f t="shared" ref="G57:I57" si="22">G61</f>
        <v>0</v>
      </c>
      <c r="H57" s="42">
        <f t="shared" si="22"/>
        <v>0</v>
      </c>
      <c r="I57" s="51">
        <f t="shared" si="22"/>
        <v>0</v>
      </c>
      <c r="J57" s="51"/>
      <c r="K57" s="71">
        <f t="shared" si="20"/>
        <v>0</v>
      </c>
      <c r="L57" s="180"/>
    </row>
    <row r="58" spans="1:15" s="13" customFormat="1" ht="45.75" thickBot="1">
      <c r="A58" s="56" t="s">
        <v>33</v>
      </c>
      <c r="B58" s="49"/>
      <c r="C58" s="1" t="s">
        <v>95</v>
      </c>
      <c r="D58" s="1" t="s">
        <v>96</v>
      </c>
      <c r="E58" s="1" t="s">
        <v>20</v>
      </c>
      <c r="F58" s="51">
        <v>342.4</v>
      </c>
      <c r="G58" s="51">
        <v>348.4</v>
      </c>
      <c r="H58" s="42"/>
      <c r="I58" s="51">
        <v>348.4</v>
      </c>
      <c r="J58" s="51"/>
      <c r="K58" s="71">
        <f t="shared" si="20"/>
        <v>1039.1999999999998</v>
      </c>
      <c r="L58" s="180"/>
    </row>
    <row r="59" spans="1:15" s="13" customFormat="1" ht="13.5" thickBot="1">
      <c r="A59" s="236" t="s">
        <v>34</v>
      </c>
      <c r="B59" s="118"/>
      <c r="C59" s="118" t="s">
        <v>97</v>
      </c>
      <c r="D59" s="118" t="s">
        <v>85</v>
      </c>
      <c r="E59" s="1" t="s">
        <v>18</v>
      </c>
      <c r="F59" s="51">
        <f>F60+F61</f>
        <v>399.5</v>
      </c>
      <c r="G59" s="51">
        <f>G60+G61</f>
        <v>425.4</v>
      </c>
      <c r="H59" s="42">
        <f>H60+H61</f>
        <v>0</v>
      </c>
      <c r="I59" s="51">
        <f>I60+I61</f>
        <v>425.4</v>
      </c>
      <c r="J59" s="51"/>
      <c r="K59" s="71">
        <f t="shared" si="20"/>
        <v>1250.3</v>
      </c>
      <c r="L59" s="180"/>
    </row>
    <row r="60" spans="1:15" s="13" customFormat="1" ht="23.25" thickBot="1">
      <c r="A60" s="237"/>
      <c r="B60" s="119"/>
      <c r="C60" s="119"/>
      <c r="D60" s="119"/>
      <c r="E60" s="1" t="s">
        <v>20</v>
      </c>
      <c r="F60" s="51">
        <v>399.5</v>
      </c>
      <c r="G60" s="51">
        <v>425.4</v>
      </c>
      <c r="H60" s="42"/>
      <c r="I60" s="51">
        <v>425.4</v>
      </c>
      <c r="J60" s="51"/>
      <c r="K60" s="71">
        <f>F60+G60+I60</f>
        <v>1250.3</v>
      </c>
      <c r="L60" s="180"/>
    </row>
    <row r="61" spans="1:15" s="13" customFormat="1" ht="53.25" customHeight="1" thickBot="1">
      <c r="A61" s="238"/>
      <c r="B61" s="120"/>
      <c r="C61" s="120"/>
      <c r="D61" s="120"/>
      <c r="E61" s="48" t="s">
        <v>22</v>
      </c>
      <c r="F61" s="52">
        <v>0</v>
      </c>
      <c r="G61" s="52">
        <v>0</v>
      </c>
      <c r="H61" s="60">
        <v>0</v>
      </c>
      <c r="I61" s="52">
        <v>0</v>
      </c>
      <c r="J61" s="52"/>
      <c r="K61" s="71">
        <f t="shared" si="20"/>
        <v>0</v>
      </c>
      <c r="L61" s="180"/>
    </row>
    <row r="62" spans="1:15" s="13" customFormat="1" ht="19.5" customHeight="1" thickBot="1">
      <c r="A62" s="192" t="s">
        <v>14</v>
      </c>
      <c r="B62" s="193"/>
      <c r="C62" s="193"/>
      <c r="D62" s="194"/>
      <c r="E62" s="19"/>
      <c r="F62" s="19">
        <f>F54+F55</f>
        <v>1669.1999999999998</v>
      </c>
      <c r="G62" s="19">
        <f>G54+G55</f>
        <v>1505.3</v>
      </c>
      <c r="H62" s="75"/>
      <c r="I62" s="19">
        <f>I54+I55</f>
        <v>1444.8</v>
      </c>
      <c r="J62" s="19"/>
      <c r="K62" s="71">
        <f t="shared" si="20"/>
        <v>4619.3</v>
      </c>
      <c r="L62" s="20"/>
    </row>
    <row r="63" spans="1:15" s="14" customFormat="1" ht="20.25" customHeight="1">
      <c r="A63" s="147" t="s">
        <v>13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9"/>
    </row>
    <row r="64" spans="1:15" s="14" customFormat="1" ht="12.75" customHeight="1">
      <c r="A64" s="200" t="s">
        <v>50</v>
      </c>
      <c r="B64" s="124" t="s">
        <v>15</v>
      </c>
      <c r="C64" s="174" t="s">
        <v>127</v>
      </c>
      <c r="D64" s="124" t="s">
        <v>87</v>
      </c>
      <c r="E64" s="1" t="s">
        <v>18</v>
      </c>
      <c r="F64" s="51">
        <f>F65+F66+F67+F68</f>
        <v>14369.999999999998</v>
      </c>
      <c r="G64" s="51">
        <f t="shared" ref="G64:I64" si="23">G65+G66+G67+G68</f>
        <v>19169.099999999999</v>
      </c>
      <c r="H64" s="42">
        <f t="shared" si="23"/>
        <v>0</v>
      </c>
      <c r="I64" s="51">
        <f t="shared" si="23"/>
        <v>30282.2</v>
      </c>
      <c r="J64" s="51"/>
      <c r="K64" s="76">
        <f>F64+G64+I64</f>
        <v>63821.3</v>
      </c>
      <c r="L64" s="168" t="s">
        <v>144</v>
      </c>
    </row>
    <row r="65" spans="1:12" s="14" customFormat="1" ht="22.5">
      <c r="A65" s="200"/>
      <c r="B65" s="124"/>
      <c r="C65" s="175"/>
      <c r="D65" s="124"/>
      <c r="E65" s="1" t="s">
        <v>20</v>
      </c>
      <c r="F65" s="51">
        <f>F70+F75+F78+F82+F87+F91</f>
        <v>8373.4</v>
      </c>
      <c r="G65" s="51">
        <f t="shared" ref="G65:I65" si="24">G70+G75+G78+G82+G87+G91</f>
        <v>5250.9</v>
      </c>
      <c r="H65" s="42">
        <f t="shared" si="24"/>
        <v>0</v>
      </c>
      <c r="I65" s="51">
        <f t="shared" si="24"/>
        <v>20727.2</v>
      </c>
      <c r="J65" s="51"/>
      <c r="K65" s="76">
        <f t="shared" ref="K65:K99" si="25">F65+G65+I65</f>
        <v>34351.5</v>
      </c>
      <c r="L65" s="169"/>
    </row>
    <row r="66" spans="1:12" s="14" customFormat="1" ht="22.5">
      <c r="A66" s="200"/>
      <c r="B66" s="124"/>
      <c r="C66" s="175"/>
      <c r="D66" s="124"/>
      <c r="E66" s="1" t="s">
        <v>21</v>
      </c>
      <c r="F66" s="51">
        <f>F71+F76+F79+F83+F88</f>
        <v>1017.8</v>
      </c>
      <c r="G66" s="51">
        <f t="shared" ref="G66:I66" si="26">G71+G76+G79+G83+G88</f>
        <v>3823.2</v>
      </c>
      <c r="H66" s="42">
        <f t="shared" si="26"/>
        <v>0</v>
      </c>
      <c r="I66" s="51">
        <f t="shared" si="26"/>
        <v>0</v>
      </c>
      <c r="J66" s="51"/>
      <c r="K66" s="76">
        <f t="shared" si="25"/>
        <v>4841</v>
      </c>
      <c r="L66" s="169"/>
    </row>
    <row r="67" spans="1:12" s="14" customFormat="1" ht="22.5">
      <c r="A67" s="200"/>
      <c r="B67" s="124"/>
      <c r="C67" s="175"/>
      <c r="D67" s="124"/>
      <c r="E67" s="1" t="s">
        <v>31</v>
      </c>
      <c r="F67" s="51">
        <f>F72+F84+F89</f>
        <v>569.79999999999995</v>
      </c>
      <c r="G67" s="51">
        <f>G72</f>
        <v>540</v>
      </c>
      <c r="H67" s="42">
        <f t="shared" ref="H67:I67" si="27">H72+H84+H89</f>
        <v>0</v>
      </c>
      <c r="I67" s="51">
        <f t="shared" si="27"/>
        <v>0</v>
      </c>
      <c r="J67" s="51"/>
      <c r="K67" s="76">
        <f t="shared" si="25"/>
        <v>1109.8</v>
      </c>
      <c r="L67" s="169"/>
    </row>
    <row r="68" spans="1:12">
      <c r="A68" s="200"/>
      <c r="B68" s="124"/>
      <c r="C68" s="176"/>
      <c r="D68" s="124"/>
      <c r="E68" s="1" t="s">
        <v>22</v>
      </c>
      <c r="F68" s="51">
        <f>F73+F80+F90+F85</f>
        <v>4409</v>
      </c>
      <c r="G68" s="51">
        <f t="shared" ref="G68:I68" si="28">G73+G80+G90+G85</f>
        <v>9555</v>
      </c>
      <c r="H68" s="42">
        <f t="shared" si="28"/>
        <v>0</v>
      </c>
      <c r="I68" s="51">
        <f t="shared" si="28"/>
        <v>9555</v>
      </c>
      <c r="J68" s="51">
        <f>J73+J80+J90+J85</f>
        <v>0</v>
      </c>
      <c r="K68" s="76">
        <f t="shared" si="25"/>
        <v>23519</v>
      </c>
      <c r="L68" s="169"/>
    </row>
    <row r="69" spans="1:12" ht="18" customHeight="1">
      <c r="A69" s="162" t="s">
        <v>69</v>
      </c>
      <c r="B69" s="118"/>
      <c r="C69" s="118" t="s">
        <v>32</v>
      </c>
      <c r="D69" s="121" t="s">
        <v>87</v>
      </c>
      <c r="E69" s="1" t="s">
        <v>18</v>
      </c>
      <c r="F69" s="77">
        <f t="shared" ref="F69:I69" si="29">F70+F71+F72+F73</f>
        <v>5996.6</v>
      </c>
      <c r="G69" s="77">
        <f t="shared" si="29"/>
        <v>11218.2</v>
      </c>
      <c r="H69" s="78">
        <f t="shared" si="29"/>
        <v>0</v>
      </c>
      <c r="I69" s="77">
        <f t="shared" si="29"/>
        <v>9555</v>
      </c>
      <c r="J69" s="77"/>
      <c r="K69" s="76">
        <f t="shared" si="25"/>
        <v>26769.800000000003</v>
      </c>
      <c r="L69" s="169"/>
    </row>
    <row r="70" spans="1:12" ht="19.5" customHeight="1">
      <c r="A70" s="163"/>
      <c r="B70" s="119"/>
      <c r="C70" s="119"/>
      <c r="D70" s="122"/>
      <c r="E70" s="1" t="s">
        <v>20</v>
      </c>
      <c r="F70" s="77">
        <v>0</v>
      </c>
      <c r="G70" s="77">
        <v>0</v>
      </c>
      <c r="H70" s="78">
        <v>0</v>
      </c>
      <c r="I70" s="77">
        <v>0</v>
      </c>
      <c r="J70" s="77"/>
      <c r="K70" s="76">
        <f t="shared" si="25"/>
        <v>0</v>
      </c>
      <c r="L70" s="169"/>
    </row>
    <row r="71" spans="1:12" ht="21" customHeight="1">
      <c r="A71" s="163"/>
      <c r="B71" s="119"/>
      <c r="C71" s="119"/>
      <c r="D71" s="122"/>
      <c r="E71" s="1" t="s">
        <v>21</v>
      </c>
      <c r="F71" s="77">
        <v>1017.8</v>
      </c>
      <c r="G71" s="77">
        <v>1123.2</v>
      </c>
      <c r="H71" s="78"/>
      <c r="I71" s="77">
        <v>0</v>
      </c>
      <c r="J71" s="77"/>
      <c r="K71" s="76">
        <f t="shared" si="25"/>
        <v>2141</v>
      </c>
      <c r="L71" s="169"/>
    </row>
    <row r="72" spans="1:12" s="17" customFormat="1" ht="22.5">
      <c r="A72" s="163"/>
      <c r="B72" s="119"/>
      <c r="C72" s="119"/>
      <c r="D72" s="122"/>
      <c r="E72" s="1" t="s">
        <v>31</v>
      </c>
      <c r="F72" s="79">
        <v>569.79999999999995</v>
      </c>
      <c r="G72" s="80">
        <v>540</v>
      </c>
      <c r="H72" s="81"/>
      <c r="I72" s="80">
        <v>0</v>
      </c>
      <c r="J72" s="80"/>
      <c r="K72" s="76">
        <f t="shared" si="25"/>
        <v>1109.8</v>
      </c>
      <c r="L72" s="169"/>
    </row>
    <row r="73" spans="1:12" s="17" customFormat="1" ht="11.25">
      <c r="A73" s="164"/>
      <c r="B73" s="120"/>
      <c r="C73" s="120"/>
      <c r="D73" s="123"/>
      <c r="E73" s="16" t="s">
        <v>22</v>
      </c>
      <c r="F73" s="79">
        <v>4409</v>
      </c>
      <c r="G73" s="79">
        <v>9555</v>
      </c>
      <c r="H73" s="43"/>
      <c r="I73" s="79">
        <v>9555</v>
      </c>
      <c r="J73" s="79"/>
      <c r="K73" s="76">
        <f t="shared" si="25"/>
        <v>23519</v>
      </c>
      <c r="L73" s="169"/>
    </row>
    <row r="74" spans="1:12" s="17" customFormat="1" ht="11.25">
      <c r="A74" s="162" t="s">
        <v>70</v>
      </c>
      <c r="B74" s="118"/>
      <c r="C74" s="118" t="s">
        <v>106</v>
      </c>
      <c r="D74" s="121" t="s">
        <v>87</v>
      </c>
      <c r="E74" s="1" t="s">
        <v>18</v>
      </c>
      <c r="F74" s="79">
        <f t="shared" ref="F74:I74" si="30">F75+F76</f>
        <v>10</v>
      </c>
      <c r="G74" s="79">
        <f t="shared" si="30"/>
        <v>88.7</v>
      </c>
      <c r="H74" s="43">
        <f t="shared" si="30"/>
        <v>0</v>
      </c>
      <c r="I74" s="79">
        <f t="shared" si="30"/>
        <v>1000</v>
      </c>
      <c r="J74" s="79"/>
      <c r="K74" s="76">
        <f t="shared" si="25"/>
        <v>1098.7</v>
      </c>
      <c r="L74" s="169"/>
    </row>
    <row r="75" spans="1:12" s="17" customFormat="1" ht="22.5">
      <c r="A75" s="163"/>
      <c r="B75" s="119"/>
      <c r="C75" s="119"/>
      <c r="D75" s="122"/>
      <c r="E75" s="1" t="s">
        <v>20</v>
      </c>
      <c r="F75" s="79">
        <v>10</v>
      </c>
      <c r="G75" s="79">
        <v>88.7</v>
      </c>
      <c r="H75" s="43"/>
      <c r="I75" s="51">
        <v>1000</v>
      </c>
      <c r="J75" s="51"/>
      <c r="K75" s="76">
        <f t="shared" si="25"/>
        <v>1098.7</v>
      </c>
      <c r="L75" s="169"/>
    </row>
    <row r="76" spans="1:12" s="17" customFormat="1" ht="22.5">
      <c r="A76" s="163"/>
      <c r="B76" s="119"/>
      <c r="C76" s="119"/>
      <c r="D76" s="122"/>
      <c r="E76" s="1" t="s">
        <v>21</v>
      </c>
      <c r="F76" s="79">
        <v>0</v>
      </c>
      <c r="G76" s="79">
        <v>0</v>
      </c>
      <c r="H76" s="43">
        <v>0</v>
      </c>
      <c r="I76" s="51">
        <v>0</v>
      </c>
      <c r="J76" s="51"/>
      <c r="K76" s="76">
        <f t="shared" si="25"/>
        <v>0</v>
      </c>
      <c r="L76" s="169"/>
    </row>
    <row r="77" spans="1:12" s="17" customFormat="1" ht="11.25">
      <c r="A77" s="162" t="s">
        <v>71</v>
      </c>
      <c r="B77" s="118"/>
      <c r="C77" s="118" t="s">
        <v>107</v>
      </c>
      <c r="D77" s="121" t="s">
        <v>87</v>
      </c>
      <c r="E77" s="16" t="s">
        <v>18</v>
      </c>
      <c r="F77" s="79">
        <f t="shared" ref="F77:I77" si="31">F78+F79+F80</f>
        <v>7815.9</v>
      </c>
      <c r="G77" s="79">
        <f t="shared" si="31"/>
        <v>7590.9</v>
      </c>
      <c r="H77" s="43">
        <f t="shared" si="31"/>
        <v>0</v>
      </c>
      <c r="I77" s="79">
        <f t="shared" si="31"/>
        <v>19427.2</v>
      </c>
      <c r="J77" s="79"/>
      <c r="K77" s="76">
        <f t="shared" si="25"/>
        <v>34834</v>
      </c>
      <c r="L77" s="169"/>
    </row>
    <row r="78" spans="1:12" s="17" customFormat="1" ht="22.5">
      <c r="A78" s="163"/>
      <c r="B78" s="119"/>
      <c r="C78" s="119"/>
      <c r="D78" s="122"/>
      <c r="E78" s="1" t="s">
        <v>20</v>
      </c>
      <c r="F78" s="79">
        <v>7815.9</v>
      </c>
      <c r="G78" s="79">
        <v>4890.8999999999996</v>
      </c>
      <c r="H78" s="43">
        <v>0</v>
      </c>
      <c r="I78" s="51">
        <v>19427.2</v>
      </c>
      <c r="J78" s="51"/>
      <c r="K78" s="76">
        <f t="shared" si="25"/>
        <v>32134</v>
      </c>
      <c r="L78" s="169"/>
    </row>
    <row r="79" spans="1:12" s="17" customFormat="1" ht="22.5">
      <c r="A79" s="163"/>
      <c r="B79" s="119"/>
      <c r="C79" s="119"/>
      <c r="D79" s="122"/>
      <c r="E79" s="1" t="s">
        <v>21</v>
      </c>
      <c r="F79" s="79">
        <v>0</v>
      </c>
      <c r="G79" s="79">
        <v>2700</v>
      </c>
      <c r="H79" s="43">
        <v>0</v>
      </c>
      <c r="I79" s="51">
        <v>0</v>
      </c>
      <c r="J79" s="51"/>
      <c r="K79" s="76">
        <f t="shared" si="25"/>
        <v>2700</v>
      </c>
      <c r="L79" s="169"/>
    </row>
    <row r="80" spans="1:12" s="17" customFormat="1" ht="11.25">
      <c r="A80" s="164"/>
      <c r="B80" s="120"/>
      <c r="C80" s="120"/>
      <c r="D80" s="123"/>
      <c r="E80" s="1" t="s">
        <v>22</v>
      </c>
      <c r="F80" s="79">
        <v>0</v>
      </c>
      <c r="G80" s="79">
        <v>0</v>
      </c>
      <c r="H80" s="43">
        <v>0</v>
      </c>
      <c r="I80" s="51">
        <v>0</v>
      </c>
      <c r="J80" s="51"/>
      <c r="K80" s="76">
        <f t="shared" si="25"/>
        <v>0</v>
      </c>
      <c r="L80" s="169"/>
    </row>
    <row r="81" spans="1:12" s="17" customFormat="1" ht="12.75" customHeight="1">
      <c r="A81" s="162" t="s">
        <v>72</v>
      </c>
      <c r="B81" s="118"/>
      <c r="C81" s="118" t="s">
        <v>108</v>
      </c>
      <c r="D81" s="121" t="s">
        <v>87</v>
      </c>
      <c r="E81" s="1" t="s">
        <v>18</v>
      </c>
      <c r="F81" s="79">
        <f t="shared" ref="F81:I81" si="32">F82+F83+F84+F85</f>
        <v>200</v>
      </c>
      <c r="G81" s="79">
        <f t="shared" si="32"/>
        <v>171.3</v>
      </c>
      <c r="H81" s="43">
        <f t="shared" si="32"/>
        <v>0</v>
      </c>
      <c r="I81" s="79">
        <f t="shared" si="32"/>
        <v>100</v>
      </c>
      <c r="J81" s="79"/>
      <c r="K81" s="76">
        <f t="shared" si="25"/>
        <v>471.3</v>
      </c>
      <c r="L81" s="169"/>
    </row>
    <row r="82" spans="1:12" s="17" customFormat="1" ht="22.5">
      <c r="A82" s="163"/>
      <c r="B82" s="119"/>
      <c r="C82" s="119"/>
      <c r="D82" s="122"/>
      <c r="E82" s="1" t="s">
        <v>20</v>
      </c>
      <c r="F82" s="79">
        <v>200</v>
      </c>
      <c r="G82" s="79">
        <v>171.3</v>
      </c>
      <c r="H82" s="43"/>
      <c r="I82" s="51">
        <v>100</v>
      </c>
      <c r="J82" s="79"/>
      <c r="K82" s="76">
        <f t="shared" si="25"/>
        <v>471.3</v>
      </c>
      <c r="L82" s="169"/>
    </row>
    <row r="83" spans="1:12" s="17" customFormat="1" ht="22.5">
      <c r="A83" s="163"/>
      <c r="B83" s="119"/>
      <c r="C83" s="119"/>
      <c r="D83" s="122"/>
      <c r="E83" s="1" t="s">
        <v>21</v>
      </c>
      <c r="F83" s="79">
        <v>0</v>
      </c>
      <c r="G83" s="79">
        <v>0</v>
      </c>
      <c r="H83" s="43">
        <v>0</v>
      </c>
      <c r="I83" s="51">
        <v>0</v>
      </c>
      <c r="J83" s="51"/>
      <c r="K83" s="76">
        <f t="shared" si="25"/>
        <v>0</v>
      </c>
      <c r="L83" s="169"/>
    </row>
    <row r="84" spans="1:12" s="17" customFormat="1" ht="22.5">
      <c r="A84" s="163"/>
      <c r="B84" s="119"/>
      <c r="C84" s="119"/>
      <c r="D84" s="122"/>
      <c r="E84" s="1" t="s">
        <v>31</v>
      </c>
      <c r="F84" s="79">
        <v>0</v>
      </c>
      <c r="G84" s="79">
        <v>0</v>
      </c>
      <c r="H84" s="43">
        <v>0</v>
      </c>
      <c r="I84" s="51">
        <v>0</v>
      </c>
      <c r="J84" s="51"/>
      <c r="K84" s="76">
        <f t="shared" si="25"/>
        <v>0</v>
      </c>
      <c r="L84" s="169"/>
    </row>
    <row r="85" spans="1:12" s="17" customFormat="1" ht="11.25">
      <c r="A85" s="164"/>
      <c r="B85" s="120"/>
      <c r="C85" s="120"/>
      <c r="D85" s="123"/>
      <c r="E85" s="1" t="s">
        <v>22</v>
      </c>
      <c r="F85" s="16">
        <v>0</v>
      </c>
      <c r="G85" s="16">
        <v>0</v>
      </c>
      <c r="H85" s="43">
        <v>0</v>
      </c>
      <c r="I85" s="16">
        <v>0</v>
      </c>
      <c r="J85" s="51"/>
      <c r="K85" s="76">
        <f t="shared" si="25"/>
        <v>0</v>
      </c>
      <c r="L85" s="169"/>
    </row>
    <row r="86" spans="1:12" s="17" customFormat="1" ht="11.25">
      <c r="A86" s="203" t="s">
        <v>73</v>
      </c>
      <c r="B86" s="118"/>
      <c r="C86" s="118" t="s">
        <v>109</v>
      </c>
      <c r="D86" s="121" t="s">
        <v>85</v>
      </c>
      <c r="E86" s="1" t="s">
        <v>18</v>
      </c>
      <c r="F86" s="79">
        <f>F87+F88+F89+F90</f>
        <v>47.5</v>
      </c>
      <c r="G86" s="79">
        <f t="shared" ref="G86" si="33">G87+G88+G89+G90</f>
        <v>100</v>
      </c>
      <c r="H86" s="43">
        <v>0</v>
      </c>
      <c r="I86" s="79">
        <f>I87+I88+I89+I90</f>
        <v>100</v>
      </c>
      <c r="J86" s="51"/>
      <c r="K86" s="76">
        <f t="shared" si="25"/>
        <v>247.5</v>
      </c>
      <c r="L86" s="169"/>
    </row>
    <row r="87" spans="1:12" s="17" customFormat="1" ht="22.5">
      <c r="A87" s="204"/>
      <c r="B87" s="119"/>
      <c r="C87" s="119"/>
      <c r="D87" s="122"/>
      <c r="E87" s="1" t="s">
        <v>20</v>
      </c>
      <c r="F87" s="79">
        <v>47.5</v>
      </c>
      <c r="G87" s="79">
        <v>100</v>
      </c>
      <c r="H87" s="43">
        <v>0</v>
      </c>
      <c r="I87" s="51">
        <v>100</v>
      </c>
      <c r="J87" s="51"/>
      <c r="K87" s="76">
        <f t="shared" si="25"/>
        <v>247.5</v>
      </c>
      <c r="L87" s="169"/>
    </row>
    <row r="88" spans="1:12" s="17" customFormat="1" ht="22.5">
      <c r="A88" s="204"/>
      <c r="B88" s="119"/>
      <c r="C88" s="119"/>
      <c r="D88" s="122"/>
      <c r="E88" s="1" t="s">
        <v>21</v>
      </c>
      <c r="F88" s="79">
        <v>0</v>
      </c>
      <c r="G88" s="79">
        <v>0</v>
      </c>
      <c r="H88" s="43">
        <v>0</v>
      </c>
      <c r="I88" s="51">
        <v>0</v>
      </c>
      <c r="J88" s="51"/>
      <c r="K88" s="76">
        <f t="shared" si="25"/>
        <v>0</v>
      </c>
      <c r="L88" s="169"/>
    </row>
    <row r="89" spans="1:12" s="17" customFormat="1" ht="22.5">
      <c r="A89" s="204"/>
      <c r="B89" s="119"/>
      <c r="C89" s="119"/>
      <c r="D89" s="122"/>
      <c r="E89" s="1" t="s">
        <v>31</v>
      </c>
      <c r="F89" s="79">
        <v>0</v>
      </c>
      <c r="G89" s="79">
        <v>0</v>
      </c>
      <c r="H89" s="43">
        <v>0</v>
      </c>
      <c r="I89" s="51">
        <v>0</v>
      </c>
      <c r="J89" s="51"/>
      <c r="K89" s="76">
        <f t="shared" si="25"/>
        <v>0</v>
      </c>
      <c r="L89" s="169"/>
    </row>
    <row r="90" spans="1:12" s="17" customFormat="1" ht="11.25">
      <c r="A90" s="205"/>
      <c r="B90" s="120"/>
      <c r="C90" s="120"/>
      <c r="D90" s="123"/>
      <c r="E90" s="16" t="s">
        <v>22</v>
      </c>
      <c r="F90" s="16">
        <v>0</v>
      </c>
      <c r="G90" s="16">
        <v>0</v>
      </c>
      <c r="H90" s="43">
        <v>0</v>
      </c>
      <c r="I90" s="16">
        <v>0</v>
      </c>
      <c r="J90" s="16"/>
      <c r="K90" s="76">
        <f t="shared" si="25"/>
        <v>0</v>
      </c>
      <c r="L90" s="169"/>
    </row>
    <row r="91" spans="1:12" s="17" customFormat="1" ht="56.25">
      <c r="A91" s="59" t="s">
        <v>77</v>
      </c>
      <c r="B91" s="54"/>
      <c r="C91" s="54" t="s">
        <v>110</v>
      </c>
      <c r="D91" s="82" t="s">
        <v>85</v>
      </c>
      <c r="E91" s="1" t="s">
        <v>20</v>
      </c>
      <c r="F91" s="16">
        <v>300</v>
      </c>
      <c r="G91" s="16">
        <v>0</v>
      </c>
      <c r="H91" s="43"/>
      <c r="I91" s="16">
        <v>100</v>
      </c>
      <c r="J91" s="16"/>
      <c r="K91" s="76">
        <f t="shared" si="25"/>
        <v>400</v>
      </c>
      <c r="L91" s="38"/>
    </row>
    <row r="92" spans="1:12" s="17" customFormat="1" ht="15" customHeight="1">
      <c r="A92" s="203" t="s">
        <v>51</v>
      </c>
      <c r="B92" s="118" t="s">
        <v>15</v>
      </c>
      <c r="C92" s="206" t="s">
        <v>93</v>
      </c>
      <c r="D92" s="121" t="s">
        <v>85</v>
      </c>
      <c r="E92" s="114" t="s">
        <v>18</v>
      </c>
      <c r="F92" s="79">
        <f>F93+F94+F95</f>
        <v>51486</v>
      </c>
      <c r="G92" s="79">
        <f t="shared" ref="G92:I92" si="34">G93+G94+G95</f>
        <v>48814.6</v>
      </c>
      <c r="H92" s="43">
        <f t="shared" si="34"/>
        <v>0</v>
      </c>
      <c r="I92" s="79">
        <f t="shared" si="34"/>
        <v>49977</v>
      </c>
      <c r="J92" s="115"/>
      <c r="K92" s="76">
        <f t="shared" ref="K92:K95" si="35">F92+G92+I92</f>
        <v>150277.6</v>
      </c>
      <c r="L92" s="138" t="s">
        <v>129</v>
      </c>
    </row>
    <row r="93" spans="1:12" s="17" customFormat="1" ht="22.5">
      <c r="A93" s="204"/>
      <c r="B93" s="119"/>
      <c r="C93" s="197"/>
      <c r="D93" s="122"/>
      <c r="E93" s="114" t="s">
        <v>20</v>
      </c>
      <c r="F93" s="79">
        <v>0</v>
      </c>
      <c r="G93" s="79">
        <v>0</v>
      </c>
      <c r="H93" s="43">
        <v>0</v>
      </c>
      <c r="I93" s="115">
        <v>0</v>
      </c>
      <c r="J93" s="115"/>
      <c r="K93" s="76">
        <f t="shared" si="35"/>
        <v>0</v>
      </c>
      <c r="L93" s="126"/>
    </row>
    <row r="94" spans="1:12" s="17" customFormat="1" ht="45">
      <c r="A94" s="204"/>
      <c r="B94" s="119"/>
      <c r="C94" s="197"/>
      <c r="D94" s="122"/>
      <c r="E94" s="114" t="s">
        <v>59</v>
      </c>
      <c r="F94" s="79">
        <v>51486</v>
      </c>
      <c r="G94" s="79">
        <v>48814.6</v>
      </c>
      <c r="H94" s="43"/>
      <c r="I94" s="115">
        <v>49977</v>
      </c>
      <c r="J94" s="115"/>
      <c r="K94" s="76">
        <f t="shared" si="35"/>
        <v>150277.6</v>
      </c>
      <c r="L94" s="126"/>
    </row>
    <row r="95" spans="1:12" s="17" customFormat="1" ht="66" customHeight="1">
      <c r="A95" s="205"/>
      <c r="B95" s="120"/>
      <c r="C95" s="198"/>
      <c r="D95" s="123"/>
      <c r="E95" s="114" t="s">
        <v>21</v>
      </c>
      <c r="F95" s="79">
        <v>0</v>
      </c>
      <c r="G95" s="79">
        <v>0</v>
      </c>
      <c r="H95" s="43"/>
      <c r="I95" s="115">
        <v>0</v>
      </c>
      <c r="J95" s="115"/>
      <c r="K95" s="76">
        <f t="shared" si="35"/>
        <v>0</v>
      </c>
      <c r="L95" s="127"/>
    </row>
    <row r="96" spans="1:12" s="17" customFormat="1" ht="15" customHeight="1">
      <c r="A96" s="203" t="s">
        <v>52</v>
      </c>
      <c r="B96" s="118" t="s">
        <v>15</v>
      </c>
      <c r="C96" s="206" t="s">
        <v>131</v>
      </c>
      <c r="D96" s="121" t="s">
        <v>132</v>
      </c>
      <c r="E96" s="1" t="s">
        <v>18</v>
      </c>
      <c r="F96" s="79">
        <f>F97+F98+F99</f>
        <v>0</v>
      </c>
      <c r="G96" s="79">
        <f t="shared" ref="G96:I96" si="36">G97+G98+G99</f>
        <v>45174.6</v>
      </c>
      <c r="H96" s="43">
        <f t="shared" si="36"/>
        <v>0</v>
      </c>
      <c r="I96" s="79">
        <f t="shared" si="36"/>
        <v>45174.6</v>
      </c>
      <c r="J96" s="51"/>
      <c r="K96" s="76">
        <f t="shared" si="25"/>
        <v>90349.2</v>
      </c>
      <c r="L96" s="138" t="s">
        <v>133</v>
      </c>
    </row>
    <row r="97" spans="1:12" s="17" customFormat="1" ht="22.5">
      <c r="A97" s="204"/>
      <c r="B97" s="119"/>
      <c r="C97" s="197"/>
      <c r="D97" s="122"/>
      <c r="E97" s="1" t="s">
        <v>20</v>
      </c>
      <c r="F97" s="79">
        <v>0</v>
      </c>
      <c r="G97" s="79">
        <v>0</v>
      </c>
      <c r="H97" s="43">
        <v>0</v>
      </c>
      <c r="I97" s="51">
        <v>0</v>
      </c>
      <c r="J97" s="51"/>
      <c r="K97" s="76">
        <f t="shared" si="25"/>
        <v>0</v>
      </c>
      <c r="L97" s="126"/>
    </row>
    <row r="98" spans="1:12" s="17" customFormat="1" ht="56.25">
      <c r="A98" s="204"/>
      <c r="B98" s="119"/>
      <c r="C98" s="197"/>
      <c r="D98" s="122"/>
      <c r="E98" s="114" t="s">
        <v>134</v>
      </c>
      <c r="F98" s="79">
        <v>0</v>
      </c>
      <c r="G98" s="79">
        <v>29160.2</v>
      </c>
      <c r="H98" s="43"/>
      <c r="I98" s="51">
        <v>29160.2</v>
      </c>
      <c r="J98" s="51"/>
      <c r="K98" s="76">
        <f t="shared" si="25"/>
        <v>58320.4</v>
      </c>
      <c r="L98" s="126"/>
    </row>
    <row r="99" spans="1:12" s="17" customFormat="1" ht="66" customHeight="1">
      <c r="A99" s="205"/>
      <c r="B99" s="120"/>
      <c r="C99" s="198"/>
      <c r="D99" s="123"/>
      <c r="E99" s="1" t="s">
        <v>21</v>
      </c>
      <c r="F99" s="79">
        <v>0</v>
      </c>
      <c r="G99" s="79">
        <v>16014.4</v>
      </c>
      <c r="H99" s="43"/>
      <c r="I99" s="51">
        <v>16014.4</v>
      </c>
      <c r="J99" s="51"/>
      <c r="K99" s="76">
        <f t="shared" si="25"/>
        <v>32028.799999999999</v>
      </c>
      <c r="L99" s="127"/>
    </row>
    <row r="100" spans="1:12" s="17" customFormat="1" ht="16.5" customHeight="1" thickBot="1">
      <c r="A100" s="217" t="s">
        <v>14</v>
      </c>
      <c r="B100" s="218"/>
      <c r="C100" s="218"/>
      <c r="D100" s="219"/>
      <c r="E100" s="83"/>
      <c r="F100" s="83">
        <f>F64+F92+F96</f>
        <v>65856</v>
      </c>
      <c r="G100" s="83">
        <f t="shared" ref="G100:J100" si="37">G64+G92+G96</f>
        <v>113158.29999999999</v>
      </c>
      <c r="H100" s="83">
        <f t="shared" si="37"/>
        <v>0</v>
      </c>
      <c r="I100" s="83">
        <f t="shared" si="37"/>
        <v>125433.79999999999</v>
      </c>
      <c r="J100" s="83">
        <f t="shared" si="37"/>
        <v>0</v>
      </c>
      <c r="K100" s="117">
        <f>K64+K92+K96</f>
        <v>304448.10000000003</v>
      </c>
      <c r="L100" s="22"/>
    </row>
    <row r="101" spans="1:12" s="17" customFormat="1" ht="22.5" customHeight="1">
      <c r="A101" s="258" t="s">
        <v>35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60"/>
    </row>
    <row r="102" spans="1:12" s="15" customFormat="1" ht="11.25" customHeight="1">
      <c r="A102" s="200" t="s">
        <v>53</v>
      </c>
      <c r="B102" s="118" t="s">
        <v>28</v>
      </c>
      <c r="C102" s="229" t="s">
        <v>147</v>
      </c>
      <c r="D102" s="124" t="s">
        <v>85</v>
      </c>
      <c r="E102" s="1" t="s">
        <v>18</v>
      </c>
      <c r="F102" s="1">
        <f>F103+F104+F105</f>
        <v>0</v>
      </c>
      <c r="G102" s="1">
        <f>G103+G104+G105</f>
        <v>22.2</v>
      </c>
      <c r="H102" s="42">
        <f>H103+H104+H105</f>
        <v>0</v>
      </c>
      <c r="I102" s="1">
        <f>I103+I104+I105</f>
        <v>42.2</v>
      </c>
      <c r="J102" s="1"/>
      <c r="K102" s="1">
        <f>F102+G102+I102</f>
        <v>64.400000000000006</v>
      </c>
      <c r="L102" s="220" t="s">
        <v>124</v>
      </c>
    </row>
    <row r="103" spans="1:12" s="15" customFormat="1" ht="22.5">
      <c r="A103" s="200"/>
      <c r="B103" s="119"/>
      <c r="C103" s="229"/>
      <c r="D103" s="124"/>
      <c r="E103" s="1" t="s">
        <v>20</v>
      </c>
      <c r="F103" s="1">
        <f>F107+F110</f>
        <v>0</v>
      </c>
      <c r="G103" s="1">
        <f t="shared" ref="G103:I103" si="38">G107+G110</f>
        <v>22.2</v>
      </c>
      <c r="H103" s="42">
        <f t="shared" si="38"/>
        <v>0</v>
      </c>
      <c r="I103" s="1">
        <f t="shared" si="38"/>
        <v>42.2</v>
      </c>
      <c r="J103" s="1"/>
      <c r="K103" s="1">
        <f t="shared" ref="K103:K112" si="39">F103+G103+I103</f>
        <v>64.400000000000006</v>
      </c>
      <c r="L103" s="180"/>
    </row>
    <row r="104" spans="1:12" ht="22.5">
      <c r="A104" s="200"/>
      <c r="B104" s="119"/>
      <c r="C104" s="229"/>
      <c r="D104" s="124"/>
      <c r="E104" s="1" t="s">
        <v>21</v>
      </c>
      <c r="F104" s="16">
        <f t="shared" ref="F104:F105" si="40">F108</f>
        <v>0</v>
      </c>
      <c r="G104" s="16">
        <v>0</v>
      </c>
      <c r="H104" s="43">
        <v>0</v>
      </c>
      <c r="I104" s="16">
        <v>0</v>
      </c>
      <c r="J104" s="16"/>
      <c r="K104" s="1">
        <f t="shared" si="39"/>
        <v>0</v>
      </c>
      <c r="L104" s="180"/>
    </row>
    <row r="105" spans="1:12" ht="22.5">
      <c r="A105" s="200"/>
      <c r="B105" s="119"/>
      <c r="C105" s="229"/>
      <c r="D105" s="124"/>
      <c r="E105" s="1" t="s">
        <v>31</v>
      </c>
      <c r="F105" s="16">
        <f t="shared" si="40"/>
        <v>0</v>
      </c>
      <c r="G105" s="16">
        <v>0</v>
      </c>
      <c r="H105" s="43">
        <v>0</v>
      </c>
      <c r="I105" s="16">
        <v>0</v>
      </c>
      <c r="J105" s="16"/>
      <c r="K105" s="1">
        <f t="shared" si="39"/>
        <v>0</v>
      </c>
      <c r="L105" s="180"/>
    </row>
    <row r="106" spans="1:12">
      <c r="A106" s="200" t="s">
        <v>111</v>
      </c>
      <c r="B106" s="119"/>
      <c r="C106" s="124" t="s">
        <v>100</v>
      </c>
      <c r="D106" s="124" t="s">
        <v>85</v>
      </c>
      <c r="E106" s="1" t="s">
        <v>18</v>
      </c>
      <c r="F106" s="16">
        <f>F107+F108+F109</f>
        <v>0</v>
      </c>
      <c r="G106" s="16">
        <f>G107+G108+G109</f>
        <v>0</v>
      </c>
      <c r="H106" s="43">
        <f>H107+H108+H109</f>
        <v>0</v>
      </c>
      <c r="I106" s="16">
        <f>I107+I108+I109</f>
        <v>20</v>
      </c>
      <c r="J106" s="16"/>
      <c r="K106" s="1">
        <f t="shared" si="39"/>
        <v>20</v>
      </c>
      <c r="L106" s="180"/>
    </row>
    <row r="107" spans="1:12" ht="22.5">
      <c r="A107" s="200"/>
      <c r="B107" s="119"/>
      <c r="C107" s="124"/>
      <c r="D107" s="124"/>
      <c r="E107" s="1" t="s">
        <v>20</v>
      </c>
      <c r="F107" s="16">
        <v>0</v>
      </c>
      <c r="G107" s="16">
        <v>0</v>
      </c>
      <c r="H107" s="43"/>
      <c r="I107" s="16">
        <v>20</v>
      </c>
      <c r="J107" s="16"/>
      <c r="K107" s="1">
        <f t="shared" si="39"/>
        <v>20</v>
      </c>
      <c r="L107" s="180"/>
    </row>
    <row r="108" spans="1:12" ht="22.5">
      <c r="A108" s="200"/>
      <c r="B108" s="119"/>
      <c r="C108" s="124"/>
      <c r="D108" s="124"/>
      <c r="E108" s="1" t="s">
        <v>21</v>
      </c>
      <c r="F108" s="16">
        <v>0</v>
      </c>
      <c r="G108" s="16">
        <v>0</v>
      </c>
      <c r="H108" s="43">
        <v>0</v>
      </c>
      <c r="I108" s="16">
        <v>0</v>
      </c>
      <c r="J108" s="16"/>
      <c r="K108" s="1">
        <f t="shared" si="39"/>
        <v>0</v>
      </c>
      <c r="L108" s="180"/>
    </row>
    <row r="109" spans="1:12" ht="22.5">
      <c r="A109" s="200"/>
      <c r="B109" s="119"/>
      <c r="C109" s="124"/>
      <c r="D109" s="124"/>
      <c r="E109" s="1" t="s">
        <v>31</v>
      </c>
      <c r="F109" s="16">
        <v>0</v>
      </c>
      <c r="G109" s="16">
        <v>0</v>
      </c>
      <c r="H109" s="43">
        <v>0</v>
      </c>
      <c r="I109" s="16">
        <v>0</v>
      </c>
      <c r="J109" s="16"/>
      <c r="K109" s="1">
        <f t="shared" si="39"/>
        <v>0</v>
      </c>
      <c r="L109" s="180"/>
    </row>
    <row r="110" spans="1:12" ht="45">
      <c r="A110" s="56" t="s">
        <v>112</v>
      </c>
      <c r="B110" s="120"/>
      <c r="C110" s="1" t="s">
        <v>101</v>
      </c>
      <c r="D110" s="1" t="s">
        <v>85</v>
      </c>
      <c r="E110" s="1" t="s">
        <v>20</v>
      </c>
      <c r="F110" s="16">
        <v>0</v>
      </c>
      <c r="G110" s="16">
        <v>22.2</v>
      </c>
      <c r="H110" s="43">
        <v>0</v>
      </c>
      <c r="I110" s="16">
        <v>22.2</v>
      </c>
      <c r="J110" s="16"/>
      <c r="K110" s="1">
        <f t="shared" si="39"/>
        <v>44.4</v>
      </c>
      <c r="L110" s="239"/>
    </row>
    <row r="111" spans="1:12" ht="56.25">
      <c r="A111" s="116" t="s">
        <v>54</v>
      </c>
      <c r="B111" s="48" t="s">
        <v>80</v>
      </c>
      <c r="C111" s="112" t="s">
        <v>117</v>
      </c>
      <c r="D111" s="106" t="s">
        <v>118</v>
      </c>
      <c r="E111" s="48" t="s">
        <v>20</v>
      </c>
      <c r="F111" s="84">
        <v>0</v>
      </c>
      <c r="G111" s="84">
        <v>0</v>
      </c>
      <c r="H111" s="85">
        <v>0</v>
      </c>
      <c r="I111" s="84">
        <v>0</v>
      </c>
      <c r="J111" s="84">
        <v>0</v>
      </c>
      <c r="K111" s="1">
        <f t="shared" si="39"/>
        <v>0</v>
      </c>
      <c r="L111" s="110" t="s">
        <v>119</v>
      </c>
    </row>
    <row r="112" spans="1:12" ht="18.75" customHeight="1" thickBot="1">
      <c r="A112" s="184" t="s">
        <v>36</v>
      </c>
      <c r="B112" s="185"/>
      <c r="C112" s="185"/>
      <c r="D112" s="185"/>
      <c r="E112" s="86"/>
      <c r="F112" s="23">
        <f>F102+F111</f>
        <v>0</v>
      </c>
      <c r="G112" s="23">
        <f t="shared" ref="G112:I112" si="41">G102+G111</f>
        <v>22.2</v>
      </c>
      <c r="H112" s="87"/>
      <c r="I112" s="23">
        <f t="shared" si="41"/>
        <v>42.2</v>
      </c>
      <c r="J112" s="23"/>
      <c r="K112" s="1">
        <f t="shared" si="39"/>
        <v>64.400000000000006</v>
      </c>
      <c r="L112" s="88"/>
    </row>
    <row r="113" spans="1:12" ht="21" customHeight="1">
      <c r="A113" s="186" t="s">
        <v>39</v>
      </c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8"/>
    </row>
    <row r="114" spans="1:12" ht="67.5">
      <c r="A114" s="30" t="s">
        <v>55</v>
      </c>
      <c r="B114" s="89" t="s">
        <v>41</v>
      </c>
      <c r="C114" s="90" t="s">
        <v>94</v>
      </c>
      <c r="D114" s="91" t="s">
        <v>85</v>
      </c>
      <c r="E114" s="1" t="s">
        <v>20</v>
      </c>
      <c r="F114" s="91">
        <v>260</v>
      </c>
      <c r="G114" s="91">
        <v>260</v>
      </c>
      <c r="H114" s="92"/>
      <c r="I114" s="89">
        <v>260</v>
      </c>
      <c r="J114" s="89"/>
      <c r="K114" s="91">
        <f>F114+G114+I114</f>
        <v>780</v>
      </c>
      <c r="L114" s="93" t="s">
        <v>114</v>
      </c>
    </row>
    <row r="115" spans="1:12" ht="13.5" thickBot="1">
      <c r="A115" s="189" t="s">
        <v>36</v>
      </c>
      <c r="B115" s="190"/>
      <c r="C115" s="190"/>
      <c r="D115" s="191"/>
      <c r="E115" s="28"/>
      <c r="F115" s="94">
        <f>F114</f>
        <v>260</v>
      </c>
      <c r="G115" s="94">
        <f>G114</f>
        <v>260</v>
      </c>
      <c r="H115" s="95"/>
      <c r="I115" s="94">
        <f>I114</f>
        <v>260</v>
      </c>
      <c r="J115" s="94"/>
      <c r="K115" s="91">
        <f>F115+G115+I115</f>
        <v>780</v>
      </c>
      <c r="L115" s="29"/>
    </row>
    <row r="116" spans="1:12" ht="21" customHeight="1">
      <c r="A116" s="186" t="s">
        <v>38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8"/>
    </row>
    <row r="117" spans="1:12" ht="56.25">
      <c r="A117" s="24" t="s">
        <v>56</v>
      </c>
      <c r="B117" s="89" t="s">
        <v>40</v>
      </c>
      <c r="C117" s="111" t="s">
        <v>102</v>
      </c>
      <c r="D117" s="91" t="s">
        <v>85</v>
      </c>
      <c r="E117" s="1" t="s">
        <v>20</v>
      </c>
      <c r="F117" s="16">
        <v>60</v>
      </c>
      <c r="G117" s="16">
        <v>60</v>
      </c>
      <c r="H117" s="43"/>
      <c r="I117" s="16">
        <v>60</v>
      </c>
      <c r="J117" s="16"/>
      <c r="K117" s="16">
        <f>F117+G117+I117</f>
        <v>180</v>
      </c>
      <c r="L117" s="35" t="s">
        <v>113</v>
      </c>
    </row>
    <row r="118" spans="1:12" ht="13.5" thickBot="1">
      <c r="A118" s="222" t="s">
        <v>36</v>
      </c>
      <c r="B118" s="223"/>
      <c r="C118" s="223"/>
      <c r="D118" s="224"/>
      <c r="E118" s="25"/>
      <c r="F118" s="27">
        <f>F117</f>
        <v>60</v>
      </c>
      <c r="G118" s="27">
        <f>G117</f>
        <v>60</v>
      </c>
      <c r="H118" s="44"/>
      <c r="I118" s="27">
        <f>I117</f>
        <v>60</v>
      </c>
      <c r="J118" s="27"/>
      <c r="K118" s="23">
        <f>F118+G118+I118</f>
        <v>180</v>
      </c>
      <c r="L118" s="26"/>
    </row>
    <row r="119" spans="1:12">
      <c r="A119" s="230" t="s">
        <v>43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2"/>
    </row>
    <row r="120" spans="1:12" s="31" customFormat="1" ht="22.5" customHeight="1">
      <c r="A120" s="225" t="s">
        <v>57</v>
      </c>
      <c r="B120" s="133" t="s">
        <v>44</v>
      </c>
      <c r="C120" s="226" t="s">
        <v>115</v>
      </c>
      <c r="D120" s="133" t="s">
        <v>85</v>
      </c>
      <c r="E120" s="1" t="s">
        <v>18</v>
      </c>
      <c r="F120" s="1">
        <f>F121+F122</f>
        <v>5784.4</v>
      </c>
      <c r="G120" s="1">
        <f>G121+G122</f>
        <v>5764.6</v>
      </c>
      <c r="H120" s="42">
        <f>H121+H122</f>
        <v>0</v>
      </c>
      <c r="I120" s="1">
        <f>I121+I122</f>
        <v>5927.8</v>
      </c>
      <c r="J120" s="1"/>
      <c r="K120" s="1">
        <f>F120+G120+I120</f>
        <v>17476.8</v>
      </c>
      <c r="L120" s="220" t="s">
        <v>137</v>
      </c>
    </row>
    <row r="121" spans="1:12" s="31" customFormat="1" ht="22.5">
      <c r="A121" s="151"/>
      <c r="B121" s="156"/>
      <c r="C121" s="227"/>
      <c r="D121" s="156"/>
      <c r="E121" s="1" t="s">
        <v>20</v>
      </c>
      <c r="F121" s="1">
        <v>5784.4</v>
      </c>
      <c r="G121" s="1">
        <v>5764.6</v>
      </c>
      <c r="H121" s="42">
        <v>0</v>
      </c>
      <c r="I121" s="1">
        <v>5927.8</v>
      </c>
      <c r="J121" s="1"/>
      <c r="K121" s="1">
        <f>F121+G121+I121</f>
        <v>17476.8</v>
      </c>
      <c r="L121" s="180"/>
    </row>
    <row r="122" spans="1:12" s="31" customFormat="1" ht="47.25" customHeight="1">
      <c r="A122" s="152"/>
      <c r="B122" s="134"/>
      <c r="C122" s="228"/>
      <c r="D122" s="134"/>
      <c r="E122" s="1" t="s">
        <v>21</v>
      </c>
      <c r="F122" s="1">
        <v>0</v>
      </c>
      <c r="G122" s="1">
        <v>0</v>
      </c>
      <c r="H122" s="42">
        <v>0</v>
      </c>
      <c r="I122" s="1">
        <v>0</v>
      </c>
      <c r="J122" s="1"/>
      <c r="K122" s="1">
        <f>F122+G122+I122</f>
        <v>0</v>
      </c>
      <c r="L122" s="180"/>
    </row>
    <row r="123" spans="1:12" s="31" customFormat="1" ht="40.5" customHeight="1" thickBot="1">
      <c r="A123" s="222" t="s">
        <v>36</v>
      </c>
      <c r="B123" s="223"/>
      <c r="C123" s="223"/>
      <c r="D123" s="224"/>
      <c r="E123" s="96"/>
      <c r="F123" s="19">
        <f>F120</f>
        <v>5784.4</v>
      </c>
      <c r="G123" s="19">
        <f>G120</f>
        <v>5764.6</v>
      </c>
      <c r="H123" s="75"/>
      <c r="I123" s="19">
        <f>I120</f>
        <v>5927.8</v>
      </c>
      <c r="J123" s="19"/>
      <c r="K123" s="19">
        <f>F123+G123+I123</f>
        <v>17476.8</v>
      </c>
      <c r="L123" s="221"/>
    </row>
    <row r="124" spans="1:12" s="31" customFormat="1" ht="12.75" customHeight="1">
      <c r="A124" s="252" t="s">
        <v>45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4"/>
    </row>
    <row r="125" spans="1:12" s="31" customFormat="1" ht="33" customHeight="1">
      <c r="A125" s="201" t="s">
        <v>58</v>
      </c>
      <c r="B125" s="133" t="s">
        <v>46</v>
      </c>
      <c r="C125" s="240" t="s">
        <v>99</v>
      </c>
      <c r="D125" s="201" t="s">
        <v>85</v>
      </c>
      <c r="E125" s="133" t="s">
        <v>20</v>
      </c>
      <c r="F125" s="133">
        <v>7.8</v>
      </c>
      <c r="G125" s="201">
        <v>500</v>
      </c>
      <c r="H125" s="241">
        <v>0</v>
      </c>
      <c r="I125" s="201">
        <v>400</v>
      </c>
      <c r="J125" s="201"/>
      <c r="K125" s="124">
        <f t="shared" ref="K125" si="42">F125+G125+I125</f>
        <v>907.8</v>
      </c>
      <c r="L125" s="226" t="s">
        <v>138</v>
      </c>
    </row>
    <row r="126" spans="1:12" s="31" customFormat="1" ht="26.25" customHeight="1">
      <c r="A126" s="202"/>
      <c r="B126" s="156"/>
      <c r="C126" s="240"/>
      <c r="D126" s="202"/>
      <c r="E126" s="134"/>
      <c r="F126" s="134"/>
      <c r="G126" s="202"/>
      <c r="H126" s="242"/>
      <c r="I126" s="202"/>
      <c r="J126" s="202"/>
      <c r="K126" s="124"/>
      <c r="L126" s="228"/>
    </row>
    <row r="127" spans="1:12" s="31" customFormat="1" ht="78.75">
      <c r="A127" s="113" t="s">
        <v>60</v>
      </c>
      <c r="B127" s="134"/>
      <c r="C127" s="109" t="s">
        <v>98</v>
      </c>
      <c r="D127" s="50" t="s">
        <v>85</v>
      </c>
      <c r="E127" s="49" t="s">
        <v>20</v>
      </c>
      <c r="F127" s="49">
        <v>885</v>
      </c>
      <c r="G127" s="49">
        <v>613</v>
      </c>
      <c r="H127" s="67"/>
      <c r="I127" s="49">
        <v>885</v>
      </c>
      <c r="J127" s="49"/>
      <c r="K127" s="49">
        <f>F127+G127+I127</f>
        <v>2383</v>
      </c>
      <c r="L127" s="97" t="s">
        <v>139</v>
      </c>
    </row>
    <row r="128" spans="1:12" s="31" customFormat="1" ht="12.75" customHeight="1" thickBot="1">
      <c r="A128" s="222" t="s">
        <v>36</v>
      </c>
      <c r="B128" s="223"/>
      <c r="C128" s="223"/>
      <c r="D128" s="224"/>
      <c r="E128" s="19"/>
      <c r="F128" s="19">
        <f>F125+F127</f>
        <v>892.8</v>
      </c>
      <c r="G128" s="19">
        <f t="shared" ref="G128:K128" si="43">G125+G127</f>
        <v>1113</v>
      </c>
      <c r="H128" s="75"/>
      <c r="I128" s="19">
        <f t="shared" si="43"/>
        <v>1285</v>
      </c>
      <c r="J128" s="19"/>
      <c r="K128" s="19">
        <f t="shared" si="43"/>
        <v>3290.8</v>
      </c>
      <c r="L128" s="98"/>
    </row>
    <row r="129" spans="1:12" s="31" customFormat="1" ht="12.75" customHeight="1">
      <c r="A129" s="255" t="s">
        <v>47</v>
      </c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7"/>
    </row>
    <row r="130" spans="1:12" s="31" customFormat="1" ht="12.75" customHeight="1">
      <c r="A130" s="162" t="s">
        <v>63</v>
      </c>
      <c r="B130" s="133" t="s">
        <v>48</v>
      </c>
      <c r="C130" s="226" t="s">
        <v>88</v>
      </c>
      <c r="D130" s="133" t="s">
        <v>85</v>
      </c>
      <c r="E130" s="50" t="s">
        <v>18</v>
      </c>
      <c r="F130" s="57">
        <f>F131+F132</f>
        <v>957.5</v>
      </c>
      <c r="G130" s="57">
        <f t="shared" ref="G130:I130" si="44">G131+G132</f>
        <v>179.3</v>
      </c>
      <c r="H130" s="99">
        <f t="shared" si="44"/>
        <v>0</v>
      </c>
      <c r="I130" s="57">
        <f t="shared" si="44"/>
        <v>400</v>
      </c>
      <c r="J130" s="57"/>
      <c r="K130" s="53">
        <f t="shared" ref="K130:K131" si="45">F130+G130+I130</f>
        <v>1536.8</v>
      </c>
      <c r="L130" s="207" t="s">
        <v>141</v>
      </c>
    </row>
    <row r="131" spans="1:12" s="31" customFormat="1" ht="22.5">
      <c r="A131" s="163"/>
      <c r="B131" s="156"/>
      <c r="C131" s="227"/>
      <c r="D131" s="156"/>
      <c r="E131" s="50" t="s">
        <v>21</v>
      </c>
      <c r="F131" s="57">
        <v>625</v>
      </c>
      <c r="G131" s="57">
        <v>0</v>
      </c>
      <c r="H131" s="99"/>
      <c r="I131" s="57">
        <v>0</v>
      </c>
      <c r="J131" s="57"/>
      <c r="K131" s="53">
        <f t="shared" si="45"/>
        <v>625</v>
      </c>
      <c r="L131" s="208"/>
    </row>
    <row r="132" spans="1:12" s="31" customFormat="1" ht="74.25" customHeight="1">
      <c r="A132" s="164"/>
      <c r="B132" s="134"/>
      <c r="C132" s="228"/>
      <c r="D132" s="134"/>
      <c r="E132" s="49" t="s">
        <v>20</v>
      </c>
      <c r="F132" s="53">
        <v>332.5</v>
      </c>
      <c r="G132" s="53">
        <v>179.3</v>
      </c>
      <c r="H132" s="67"/>
      <c r="I132" s="53">
        <v>400</v>
      </c>
      <c r="J132" s="53"/>
      <c r="K132" s="53">
        <f>F132+G132+I132</f>
        <v>911.8</v>
      </c>
      <c r="L132" s="209"/>
    </row>
    <row r="133" spans="1:12" s="31" customFormat="1" ht="12.75" customHeight="1" thickBot="1">
      <c r="A133" s="246" t="s">
        <v>36</v>
      </c>
      <c r="B133" s="247"/>
      <c r="C133" s="247"/>
      <c r="D133" s="248"/>
      <c r="E133" s="48"/>
      <c r="F133" s="100">
        <f>F130</f>
        <v>957.5</v>
      </c>
      <c r="G133" s="100">
        <f>G130</f>
        <v>179.3</v>
      </c>
      <c r="H133" s="101"/>
      <c r="I133" s="100">
        <f t="shared" ref="I133" si="46">I132</f>
        <v>400</v>
      </c>
      <c r="J133" s="100"/>
      <c r="K133" s="108">
        <f>K130</f>
        <v>1536.8</v>
      </c>
      <c r="L133" s="102"/>
    </row>
    <row r="134" spans="1:12" s="31" customFormat="1" ht="20.25" customHeight="1" thickBot="1">
      <c r="A134" s="210" t="s">
        <v>76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2"/>
    </row>
    <row r="135" spans="1:12" s="31" customFormat="1" ht="33.75" customHeight="1">
      <c r="A135" s="204" t="s">
        <v>74</v>
      </c>
      <c r="B135" s="249" t="s">
        <v>75</v>
      </c>
      <c r="C135" s="141" t="s">
        <v>120</v>
      </c>
      <c r="D135" s="122" t="s">
        <v>118</v>
      </c>
      <c r="E135" s="50" t="s">
        <v>18</v>
      </c>
      <c r="F135" s="57">
        <f>F136+F137+F138</f>
        <v>0</v>
      </c>
      <c r="G135" s="57">
        <f t="shared" ref="G135:J135" si="47">G136+G137+G138</f>
        <v>1519</v>
      </c>
      <c r="H135" s="99">
        <f t="shared" si="47"/>
        <v>0</v>
      </c>
      <c r="I135" s="57">
        <f t="shared" si="47"/>
        <v>200</v>
      </c>
      <c r="J135" s="57">
        <f t="shared" si="47"/>
        <v>200</v>
      </c>
      <c r="K135" s="57">
        <f>K136</f>
        <v>1919</v>
      </c>
      <c r="L135" s="125" t="s">
        <v>122</v>
      </c>
    </row>
    <row r="136" spans="1:12" s="31" customFormat="1" ht="23.25" customHeight="1">
      <c r="A136" s="204"/>
      <c r="B136" s="250"/>
      <c r="C136" s="141"/>
      <c r="D136" s="122"/>
      <c r="E136" s="55" t="s">
        <v>20</v>
      </c>
      <c r="F136" s="103">
        <v>0</v>
      </c>
      <c r="G136" s="103">
        <v>1519</v>
      </c>
      <c r="H136" s="104"/>
      <c r="I136" s="103">
        <v>200</v>
      </c>
      <c r="J136" s="103">
        <v>200</v>
      </c>
      <c r="K136" s="57">
        <f>G136+I136+J136</f>
        <v>1919</v>
      </c>
      <c r="L136" s="126"/>
    </row>
    <row r="137" spans="1:12" s="31" customFormat="1" ht="26.25" customHeight="1">
      <c r="A137" s="204"/>
      <c r="B137" s="250"/>
      <c r="C137" s="141"/>
      <c r="D137" s="122"/>
      <c r="E137" s="1" t="s">
        <v>21</v>
      </c>
      <c r="F137" s="1">
        <v>0</v>
      </c>
      <c r="G137" s="1">
        <v>0</v>
      </c>
      <c r="H137" s="42">
        <v>0</v>
      </c>
      <c r="I137" s="1">
        <v>0</v>
      </c>
      <c r="J137" s="1">
        <v>0</v>
      </c>
      <c r="K137" s="57">
        <f t="shared" ref="K137:K138" si="48">F137+G137+I137</f>
        <v>0</v>
      </c>
      <c r="L137" s="126"/>
    </row>
    <row r="138" spans="1:12" s="31" customFormat="1" ht="27" customHeight="1" thickBot="1">
      <c r="A138" s="205"/>
      <c r="B138" s="250"/>
      <c r="C138" s="142"/>
      <c r="D138" s="123"/>
      <c r="E138" s="49" t="s">
        <v>31</v>
      </c>
      <c r="F138" s="49">
        <v>0</v>
      </c>
      <c r="G138" s="49">
        <v>0</v>
      </c>
      <c r="H138" s="67">
        <v>0</v>
      </c>
      <c r="I138" s="49">
        <v>0</v>
      </c>
      <c r="J138" s="49">
        <v>0</v>
      </c>
      <c r="K138" s="57">
        <f t="shared" si="48"/>
        <v>0</v>
      </c>
      <c r="L138" s="127"/>
    </row>
    <row r="139" spans="1:12" s="31" customFormat="1" ht="33.75" customHeight="1">
      <c r="A139" s="204" t="s">
        <v>135</v>
      </c>
      <c r="B139" s="250"/>
      <c r="C139" s="141" t="s">
        <v>121</v>
      </c>
      <c r="D139" s="122" t="s">
        <v>118</v>
      </c>
      <c r="E139" s="50" t="s">
        <v>18</v>
      </c>
      <c r="F139" s="57">
        <f>F140+F141+F142</f>
        <v>0</v>
      </c>
      <c r="G139" s="57">
        <f t="shared" ref="G139:J139" si="49">G140+G141+G142</f>
        <v>100</v>
      </c>
      <c r="H139" s="99">
        <f t="shared" si="49"/>
        <v>0</v>
      </c>
      <c r="I139" s="57">
        <f t="shared" si="49"/>
        <v>105</v>
      </c>
      <c r="J139" s="57">
        <f t="shared" si="49"/>
        <v>105</v>
      </c>
      <c r="K139" s="57">
        <f>K140</f>
        <v>310</v>
      </c>
      <c r="L139" s="125" t="s">
        <v>146</v>
      </c>
    </row>
    <row r="140" spans="1:12" s="31" customFormat="1" ht="23.25" customHeight="1">
      <c r="A140" s="204"/>
      <c r="B140" s="250"/>
      <c r="C140" s="141"/>
      <c r="D140" s="122"/>
      <c r="E140" s="55" t="s">
        <v>20</v>
      </c>
      <c r="F140" s="103">
        <v>0</v>
      </c>
      <c r="G140" s="103">
        <v>100</v>
      </c>
      <c r="H140" s="104"/>
      <c r="I140" s="103">
        <v>105</v>
      </c>
      <c r="J140" s="103">
        <v>105</v>
      </c>
      <c r="K140" s="57">
        <f>G140+I140+J140</f>
        <v>310</v>
      </c>
      <c r="L140" s="126"/>
    </row>
    <row r="141" spans="1:12" s="31" customFormat="1" ht="26.25" customHeight="1">
      <c r="A141" s="204"/>
      <c r="B141" s="250"/>
      <c r="C141" s="141"/>
      <c r="D141" s="122"/>
      <c r="E141" s="1" t="s">
        <v>21</v>
      </c>
      <c r="F141" s="1">
        <v>0</v>
      </c>
      <c r="G141" s="1">
        <v>0</v>
      </c>
      <c r="H141" s="42">
        <v>0</v>
      </c>
      <c r="I141" s="1">
        <v>0</v>
      </c>
      <c r="J141" s="1">
        <v>0</v>
      </c>
      <c r="K141" s="57">
        <f t="shared" ref="K141:K142" si="50">F141+G141+I141</f>
        <v>0</v>
      </c>
      <c r="L141" s="126"/>
    </row>
    <row r="142" spans="1:12" s="31" customFormat="1" ht="27" customHeight="1" thickBot="1">
      <c r="A142" s="205"/>
      <c r="B142" s="251"/>
      <c r="C142" s="142"/>
      <c r="D142" s="123"/>
      <c r="E142" s="49" t="s">
        <v>31</v>
      </c>
      <c r="F142" s="49">
        <v>0</v>
      </c>
      <c r="G142" s="49">
        <v>0</v>
      </c>
      <c r="H142" s="67">
        <v>0</v>
      </c>
      <c r="I142" s="49">
        <v>0</v>
      </c>
      <c r="J142" s="49">
        <v>0</v>
      </c>
      <c r="K142" s="57">
        <f t="shared" si="50"/>
        <v>0</v>
      </c>
      <c r="L142" s="127"/>
    </row>
    <row r="143" spans="1:12" s="31" customFormat="1" ht="27" customHeight="1" thickBot="1">
      <c r="A143" s="243" t="s">
        <v>36</v>
      </c>
      <c r="B143" s="244"/>
      <c r="C143" s="244"/>
      <c r="D143" s="245"/>
      <c r="E143" s="1"/>
      <c r="F143" s="61">
        <f>F136+F137+F138+F140+F141+F142</f>
        <v>0</v>
      </c>
      <c r="G143" s="61">
        <f t="shared" ref="G143:K143" si="51">G136+G137+G138+G140+G141+G142</f>
        <v>1619</v>
      </c>
      <c r="H143" s="61">
        <f t="shared" si="51"/>
        <v>0</v>
      </c>
      <c r="I143" s="61">
        <f t="shared" si="51"/>
        <v>305</v>
      </c>
      <c r="J143" s="61">
        <f t="shared" si="51"/>
        <v>305</v>
      </c>
      <c r="K143" s="61">
        <f t="shared" si="51"/>
        <v>2229</v>
      </c>
      <c r="L143" s="58"/>
    </row>
    <row r="144" spans="1:12" ht="26.25" customHeight="1" thickBot="1">
      <c r="A144" s="181" t="s">
        <v>37</v>
      </c>
      <c r="B144" s="182"/>
      <c r="C144" s="182"/>
      <c r="D144" s="183"/>
      <c r="E144" s="32"/>
      <c r="F144" s="33">
        <f>F22+F52+F62+F100+F112+F115+F123+F128+F133+F143+F118</f>
        <v>1088206.8</v>
      </c>
      <c r="G144" s="33">
        <f t="shared" ref="G144:J144" si="52">G22+G52+G62+G100+G112+G115+G123+G128+G133+G143+G118</f>
        <v>1397443.1</v>
      </c>
      <c r="H144" s="33">
        <f t="shared" si="52"/>
        <v>0</v>
      </c>
      <c r="I144" s="33">
        <f t="shared" si="52"/>
        <v>1105695.6000000001</v>
      </c>
      <c r="J144" s="33">
        <f t="shared" si="52"/>
        <v>305</v>
      </c>
      <c r="K144" s="33">
        <f>K22+K52+K62+K100+K112+K115+K123+K128+K133+K143+K118+K139</f>
        <v>3591960.4999999991</v>
      </c>
      <c r="L144" s="34"/>
    </row>
    <row r="145" spans="5:11" ht="8.25" customHeight="1"/>
    <row r="146" spans="5:11" ht="25.5" hidden="1">
      <c r="E146" s="37" t="s">
        <v>20</v>
      </c>
      <c r="F146" s="39" t="e">
        <f>F7+F25+F30+F44+F54+F56+F65+F97+#REF!+F103+#REF!+F114+F117+F121+F125+F127+F132+#REF!+F136</f>
        <v>#REF!</v>
      </c>
      <c r="G146" s="39" t="e">
        <f>G7+G25+G30+G44+G54+G56+G65+G97+#REF!+G103+#REF!+G114+G117+G121+G125+G127+G132+#REF!+G136</f>
        <v>#REF!</v>
      </c>
      <c r="H146" s="46"/>
      <c r="I146" s="39" t="e">
        <f>I7+I25+I30+I44+I54+I56+I65+I97+#REF!+I103+#REF!+I114+I117+I121+I125+I127+I132+#REF!+I136</f>
        <v>#REF!</v>
      </c>
      <c r="J146" s="39" t="e">
        <f>J7+J25+J30+J44+J54+J56+J65+J97+#REF!+J103+#REF!+J114+J117+J121+J125+J127+J132+#REF!+J136</f>
        <v>#REF!</v>
      </c>
      <c r="K146" s="39" t="e">
        <f>F146+G146+I146+J146</f>
        <v>#REF!</v>
      </c>
    </row>
    <row r="147" spans="5:11" ht="25.5" hidden="1">
      <c r="E147" s="37" t="s">
        <v>21</v>
      </c>
      <c r="F147" s="39" t="e">
        <f>F8+F27+F32+F66+F99+#REF!+F104+#REF!+F122+#REF!+F137</f>
        <v>#REF!</v>
      </c>
      <c r="G147" s="39" t="e">
        <f>G8+G27+G32+G66+G99+#REF!+G104+#REF!+G122+#REF!+G137</f>
        <v>#REF!</v>
      </c>
      <c r="H147" s="46"/>
      <c r="I147" s="39" t="e">
        <f>I8+I27+I32+I66+I99+#REF!+I104+#REF!+I122+#REF!+I137</f>
        <v>#REF!</v>
      </c>
      <c r="J147" s="39" t="e">
        <f>J8+J27+J32+J66+J99+#REF!+J104+#REF!+J122+#REF!+J137</f>
        <v>#REF!</v>
      </c>
      <c r="K147" s="39" t="e">
        <f t="shared" ref="K147:K151" si="53">F147+G147+I147+J147</f>
        <v>#REF!</v>
      </c>
    </row>
    <row r="148" spans="5:11" ht="25.5" hidden="1">
      <c r="E148" s="37" t="s">
        <v>31</v>
      </c>
      <c r="F148" s="39" t="e">
        <f>F9+F26+F67+#REF!+F105+#REF!+#REF!+F138</f>
        <v>#REF!</v>
      </c>
      <c r="G148" s="39" t="e">
        <f>G9+G26+G67+#REF!+G105+#REF!+#REF!+G138</f>
        <v>#REF!</v>
      </c>
      <c r="H148" s="46"/>
      <c r="I148" s="39" t="e">
        <f>I9+I26+I67+#REF!+I105+#REF!+#REF!+I138</f>
        <v>#REF!</v>
      </c>
      <c r="J148" s="39" t="e">
        <f>J9+J26+J67+#REF!+J105+#REF!+#REF!+J138</f>
        <v>#REF!</v>
      </c>
      <c r="K148" s="39" t="e">
        <f t="shared" si="53"/>
        <v>#REF!</v>
      </c>
    </row>
    <row r="149" spans="5:11" hidden="1">
      <c r="E149" s="37" t="s">
        <v>22</v>
      </c>
      <c r="F149" s="39" t="e">
        <f>F10+F28+F33+F45+F57+F68+#REF!+#REF!</f>
        <v>#REF!</v>
      </c>
      <c r="G149" s="39" t="e">
        <f>G10+G28+G33+G45+G57+G68+#REF!+#REF!</f>
        <v>#REF!</v>
      </c>
      <c r="H149" s="46"/>
      <c r="I149" s="39" t="e">
        <f>I10+I28+I33+I45+I57+I68+#REF!+#REF!</f>
        <v>#REF!</v>
      </c>
      <c r="J149" s="39" t="e">
        <f>J10+J28+J33+J45+J57+J68+#REF!+#REF!</f>
        <v>#REF!</v>
      </c>
      <c r="K149" s="39" t="e">
        <f t="shared" si="53"/>
        <v>#REF!</v>
      </c>
    </row>
    <row r="150" spans="5:11" hidden="1">
      <c r="E150" s="37" t="s">
        <v>79</v>
      </c>
      <c r="F150" s="39">
        <f>F98</f>
        <v>0</v>
      </c>
      <c r="G150" s="39">
        <f>G98</f>
        <v>29160.2</v>
      </c>
      <c r="H150" s="46"/>
      <c r="I150" s="39">
        <f>I98</f>
        <v>29160.2</v>
      </c>
      <c r="J150" s="39">
        <f>J98</f>
        <v>0</v>
      </c>
      <c r="K150" s="39">
        <f t="shared" si="53"/>
        <v>58320.4</v>
      </c>
    </row>
    <row r="151" spans="5:11" ht="38.25" hidden="1">
      <c r="E151" s="40" t="s">
        <v>78</v>
      </c>
      <c r="F151" s="39" t="e">
        <f>#REF!</f>
        <v>#REF!</v>
      </c>
      <c r="G151" s="39" t="e">
        <f>#REF!</f>
        <v>#REF!</v>
      </c>
      <c r="H151" s="46"/>
      <c r="I151" s="39" t="e">
        <f>#REF!</f>
        <v>#REF!</v>
      </c>
      <c r="J151" s="39" t="e">
        <f>#REF!</f>
        <v>#REF!</v>
      </c>
      <c r="K151" s="39" t="e">
        <f t="shared" si="53"/>
        <v>#REF!</v>
      </c>
    </row>
    <row r="152" spans="5:11" hidden="1">
      <c r="E152" s="39"/>
      <c r="F152" s="39"/>
      <c r="G152" s="39"/>
      <c r="H152" s="46"/>
      <c r="I152" s="39"/>
      <c r="J152" s="39"/>
      <c r="K152" s="39"/>
    </row>
    <row r="153" spans="5:11" hidden="1">
      <c r="E153" s="41" t="s">
        <v>37</v>
      </c>
      <c r="F153" s="39" t="e">
        <f>F146+F147+F148+F149+F151+F150</f>
        <v>#REF!</v>
      </c>
      <c r="G153" s="39" t="e">
        <f t="shared" ref="G153:I153" si="54">G146+G147+G148+G149+G151+G150</f>
        <v>#REF!</v>
      </c>
      <c r="H153" s="46"/>
      <c r="I153" s="39" t="e">
        <f t="shared" si="54"/>
        <v>#REF!</v>
      </c>
      <c r="J153" s="39" t="e">
        <f t="shared" ref="J153" si="55">J146+J147+J148+J149+J151</f>
        <v>#REF!</v>
      </c>
      <c r="K153" s="39" t="e">
        <f>K146+K147+K148+K149+K151+K150</f>
        <v>#REF!</v>
      </c>
    </row>
    <row r="154" spans="5:11" hidden="1"/>
  </sheetData>
  <mergeCells count="157">
    <mergeCell ref="A92:A95"/>
    <mergeCell ref="B92:B95"/>
    <mergeCell ref="C92:C95"/>
    <mergeCell ref="D92:D95"/>
    <mergeCell ref="L92:L95"/>
    <mergeCell ref="A143:D143"/>
    <mergeCell ref="A133:D133"/>
    <mergeCell ref="A130:A132"/>
    <mergeCell ref="B130:B132"/>
    <mergeCell ref="C130:C132"/>
    <mergeCell ref="A139:A142"/>
    <mergeCell ref="C139:C142"/>
    <mergeCell ref="D139:D142"/>
    <mergeCell ref="A135:A138"/>
    <mergeCell ref="C135:C138"/>
    <mergeCell ref="D135:D138"/>
    <mergeCell ref="B135:B142"/>
    <mergeCell ref="D96:D99"/>
    <mergeCell ref="A124:L124"/>
    <mergeCell ref="B96:B99"/>
    <mergeCell ref="L96:L99"/>
    <mergeCell ref="A128:D128"/>
    <mergeCell ref="A129:L129"/>
    <mergeCell ref="A101:L101"/>
    <mergeCell ref="L102:L110"/>
    <mergeCell ref="A113:L113"/>
    <mergeCell ref="A106:A109"/>
    <mergeCell ref="D106:D109"/>
    <mergeCell ref="A125:A126"/>
    <mergeCell ref="B125:B127"/>
    <mergeCell ref="C125:C126"/>
    <mergeCell ref="D125:D126"/>
    <mergeCell ref="E125:E126"/>
    <mergeCell ref="F125:F126"/>
    <mergeCell ref="C106:C109"/>
    <mergeCell ref="B102:B110"/>
    <mergeCell ref="K125:K126"/>
    <mergeCell ref="L125:L126"/>
    <mergeCell ref="H125:H126"/>
    <mergeCell ref="C6:C11"/>
    <mergeCell ref="D6:D11"/>
    <mergeCell ref="A16:A21"/>
    <mergeCell ref="B29:B33"/>
    <mergeCell ref="A12:A15"/>
    <mergeCell ref="L24:L28"/>
    <mergeCell ref="A100:D100"/>
    <mergeCell ref="L120:L123"/>
    <mergeCell ref="A123:D123"/>
    <mergeCell ref="A118:D118"/>
    <mergeCell ref="A102:A105"/>
    <mergeCell ref="A120:A122"/>
    <mergeCell ref="B120:B122"/>
    <mergeCell ref="C120:C122"/>
    <mergeCell ref="D120:D122"/>
    <mergeCell ref="C102:C105"/>
    <mergeCell ref="A119:L119"/>
    <mergeCell ref="A34:A38"/>
    <mergeCell ref="A39:A42"/>
    <mergeCell ref="A96:A99"/>
    <mergeCell ref="B59:B61"/>
    <mergeCell ref="A59:A61"/>
    <mergeCell ref="C59:C61"/>
    <mergeCell ref="D59:D61"/>
    <mergeCell ref="A144:D144"/>
    <mergeCell ref="A112:D112"/>
    <mergeCell ref="A116:L116"/>
    <mergeCell ref="A115:D115"/>
    <mergeCell ref="L43:L52"/>
    <mergeCell ref="A62:D62"/>
    <mergeCell ref="A43:A45"/>
    <mergeCell ref="D43:D45"/>
    <mergeCell ref="C43:C45"/>
    <mergeCell ref="A46:A48"/>
    <mergeCell ref="A64:A68"/>
    <mergeCell ref="D46:D48"/>
    <mergeCell ref="G125:G126"/>
    <mergeCell ref="I125:I126"/>
    <mergeCell ref="J125:J126"/>
    <mergeCell ref="A77:A80"/>
    <mergeCell ref="A81:A85"/>
    <mergeCell ref="A86:A90"/>
    <mergeCell ref="C96:C99"/>
    <mergeCell ref="B86:B90"/>
    <mergeCell ref="D130:D132"/>
    <mergeCell ref="L130:L132"/>
    <mergeCell ref="L135:L138"/>
    <mergeCell ref="A134:L134"/>
    <mergeCell ref="D29:D33"/>
    <mergeCell ref="A29:A33"/>
    <mergeCell ref="C69:C73"/>
    <mergeCell ref="D69:D73"/>
    <mergeCell ref="A52:D52"/>
    <mergeCell ref="A74:A76"/>
    <mergeCell ref="B64:B68"/>
    <mergeCell ref="C64:C68"/>
    <mergeCell ref="D64:D68"/>
    <mergeCell ref="C74:C76"/>
    <mergeCell ref="B34:B38"/>
    <mergeCell ref="B39:B42"/>
    <mergeCell ref="B43:B45"/>
    <mergeCell ref="B46:B48"/>
    <mergeCell ref="B49:B51"/>
    <mergeCell ref="C46:C48"/>
    <mergeCell ref="B55:B57"/>
    <mergeCell ref="A55:A57"/>
    <mergeCell ref="C55:C57"/>
    <mergeCell ref="A53:L53"/>
    <mergeCell ref="D55:D57"/>
    <mergeCell ref="L55:L61"/>
    <mergeCell ref="A5:L5"/>
    <mergeCell ref="D74:D76"/>
    <mergeCell ref="A63:L63"/>
    <mergeCell ref="A24:A28"/>
    <mergeCell ref="B24:B28"/>
    <mergeCell ref="A6:A11"/>
    <mergeCell ref="A22:E22"/>
    <mergeCell ref="B6:B11"/>
    <mergeCell ref="C34:C38"/>
    <mergeCell ref="C39:C42"/>
    <mergeCell ref="D34:D38"/>
    <mergeCell ref="C29:C33"/>
    <mergeCell ref="A69:A73"/>
    <mergeCell ref="B69:B73"/>
    <mergeCell ref="B12:B15"/>
    <mergeCell ref="C12:C15"/>
    <mergeCell ref="A49:A51"/>
    <mergeCell ref="L29:L42"/>
    <mergeCell ref="L64:L90"/>
    <mergeCell ref="D77:D80"/>
    <mergeCell ref="C77:C80"/>
    <mergeCell ref="B77:B80"/>
    <mergeCell ref="B74:B76"/>
    <mergeCell ref="C86:C90"/>
    <mergeCell ref="B81:B85"/>
    <mergeCell ref="C81:C85"/>
    <mergeCell ref="D81:D85"/>
    <mergeCell ref="D102:D105"/>
    <mergeCell ref="D86:D90"/>
    <mergeCell ref="D39:D42"/>
    <mergeCell ref="L139:L142"/>
    <mergeCell ref="A1:L2"/>
    <mergeCell ref="E3:K3"/>
    <mergeCell ref="L3:L4"/>
    <mergeCell ref="D3:D4"/>
    <mergeCell ref="C3:C4"/>
    <mergeCell ref="B3:B4"/>
    <mergeCell ref="A3:A4"/>
    <mergeCell ref="A23:L23"/>
    <mergeCell ref="B16:B21"/>
    <mergeCell ref="C16:C21"/>
    <mergeCell ref="D16:D21"/>
    <mergeCell ref="L6:L22"/>
    <mergeCell ref="D12:D15"/>
    <mergeCell ref="C49:C51"/>
    <mergeCell ref="D49:D51"/>
    <mergeCell ref="C24:C28"/>
    <mergeCell ref="D24:D28"/>
  </mergeCells>
  <phoneticPr fontId="0" type="noConversion"/>
  <pageMargins left="0.59055118110236227" right="0.1968503937007874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2" t="s">
        <v>2</v>
      </c>
      <c r="C1" s="3"/>
      <c r="D1" s="8"/>
      <c r="E1" s="8"/>
    </row>
    <row r="2" spans="2:5">
      <c r="B2" s="2" t="s">
        <v>3</v>
      </c>
      <c r="C2" s="3"/>
      <c r="D2" s="8"/>
      <c r="E2" s="8"/>
    </row>
    <row r="3" spans="2:5">
      <c r="B3" s="4"/>
      <c r="C3" s="4"/>
      <c r="D3" s="9"/>
      <c r="E3" s="9"/>
    </row>
    <row r="4" spans="2:5" ht="38.25">
      <c r="B4" s="5" t="s">
        <v>4</v>
      </c>
      <c r="C4" s="4"/>
      <c r="D4" s="9"/>
      <c r="E4" s="9"/>
    </row>
    <row r="5" spans="2:5">
      <c r="B5" s="4"/>
      <c r="C5" s="4"/>
      <c r="D5" s="9"/>
      <c r="E5" s="9"/>
    </row>
    <row r="6" spans="2:5" ht="25.5">
      <c r="B6" s="2" t="s">
        <v>5</v>
      </c>
      <c r="C6" s="3"/>
      <c r="D6" s="8"/>
      <c r="E6" s="10" t="s">
        <v>6</v>
      </c>
    </row>
    <row r="7" spans="2:5" ht="13.5" thickBot="1">
      <c r="B7" s="4"/>
      <c r="C7" s="4"/>
      <c r="D7" s="9"/>
      <c r="E7" s="9"/>
    </row>
    <row r="8" spans="2:5" ht="39" thickBot="1">
      <c r="B8" s="6" t="s">
        <v>7</v>
      </c>
      <c r="C8" s="7"/>
      <c r="D8" s="11"/>
      <c r="E8" s="12">
        <v>3</v>
      </c>
    </row>
    <row r="9" spans="2:5">
      <c r="B9" s="4"/>
      <c r="C9" s="4"/>
      <c r="D9" s="9"/>
      <c r="E9" s="9"/>
    </row>
    <row r="10" spans="2:5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гнедова-юа</cp:lastModifiedBy>
  <cp:lastPrinted>2020-01-20T11:41:59Z</cp:lastPrinted>
  <dcterms:created xsi:type="dcterms:W3CDTF">1996-10-08T23:32:33Z</dcterms:created>
  <dcterms:modified xsi:type="dcterms:W3CDTF">2023-01-20T09:56:55Z</dcterms:modified>
</cp:coreProperties>
</file>